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hdgj/Downloads/"/>
    </mc:Choice>
  </mc:AlternateContent>
  <xr:revisionPtr revIDLastSave="0" documentId="8_{E2B7CE33-2425-E44C-B77A-96BBB0863C90}" xr6:coauthVersionLast="46" xr6:coauthVersionMax="46" xr10:uidLastSave="{00000000-0000-0000-0000-000000000000}"/>
  <bookViews>
    <workbookView xWindow="0" yWindow="460" windowWidth="28800" windowHeight="15900"/>
  </bookViews>
  <sheets>
    <sheet name="CONTACTOS NORMALES" sheetId="27" r:id="rId1"/>
    <sheet name="Tabla 250-122" sheetId="30" r:id="rId2"/>
    <sheet name="INTERRUPTORES" sheetId="35" r:id="rId3"/>
    <sheet name="Hoja1" sheetId="31" r:id="rId4"/>
    <sheet name="Tabla 310-15" sheetId="28" r:id="rId5"/>
    <sheet name="Tabla 310-15 (2)" sheetId="34" r:id="rId6"/>
    <sheet name="TABLA 9" sheetId="32" r:id="rId7"/>
  </sheets>
  <definedNames>
    <definedName name="_xlnm.Print_Area" localSheetId="0">'CONTACTOS NORMALES'!$B$2:$AI$38</definedName>
  </definedNames>
  <calcPr calcId="191029"/>
</workbook>
</file>

<file path=xl/calcChain.xml><?xml version="1.0" encoding="utf-8"?>
<calcChain xmlns="http://schemas.openxmlformats.org/spreadsheetml/2006/main">
  <c r="B19" i="35" l="1"/>
  <c r="B15" i="35"/>
  <c r="B13" i="35"/>
  <c r="G30" i="27"/>
  <c r="H30" i="27"/>
  <c r="I30" i="27"/>
  <c r="J30" i="27"/>
  <c r="F30" i="27"/>
  <c r="AG28" i="27"/>
  <c r="L28" i="27"/>
  <c r="AG27" i="27"/>
  <c r="L27" i="27"/>
  <c r="N27" i="27"/>
  <c r="AG26" i="27"/>
  <c r="L26" i="27"/>
  <c r="AG25" i="27"/>
  <c r="L25" i="27"/>
  <c r="N25" i="27"/>
  <c r="AG24" i="27"/>
  <c r="L24" i="27"/>
  <c r="AG23" i="27"/>
  <c r="L23" i="27"/>
  <c r="AG22" i="27"/>
  <c r="L22" i="27"/>
  <c r="N22" i="27"/>
  <c r="AG21" i="27"/>
  <c r="L21" i="27"/>
  <c r="AG20" i="27"/>
  <c r="L20" i="27"/>
  <c r="N20" i="27"/>
  <c r="AG19" i="27"/>
  <c r="L19" i="27"/>
  <c r="AG18" i="27"/>
  <c r="L18" i="27"/>
  <c r="N18" i="27"/>
  <c r="AG17" i="27"/>
  <c r="L17" i="27"/>
  <c r="AG16" i="27"/>
  <c r="L16" i="27"/>
  <c r="N16" i="27"/>
  <c r="AG15" i="27"/>
  <c r="L15" i="27"/>
  <c r="B16" i="32"/>
  <c r="C16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P16" i="32"/>
  <c r="Q16" i="32"/>
  <c r="B18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O18" i="32"/>
  <c r="P18" i="32"/>
  <c r="Q18" i="32"/>
  <c r="B20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O20" i="32"/>
  <c r="P20" i="32"/>
  <c r="Q20" i="32"/>
  <c r="B22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B24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O24" i="32"/>
  <c r="P24" i="32"/>
  <c r="Q24" i="32"/>
  <c r="B26" i="32"/>
  <c r="C26" i="32"/>
  <c r="D26" i="32"/>
  <c r="E26" i="32"/>
  <c r="F26" i="32"/>
  <c r="G26" i="32"/>
  <c r="H26" i="32"/>
  <c r="I26" i="32"/>
  <c r="J26" i="32"/>
  <c r="K26" i="32"/>
  <c r="L26" i="32"/>
  <c r="M26" i="32"/>
  <c r="N26" i="32"/>
  <c r="O26" i="32"/>
  <c r="P26" i="32"/>
  <c r="Q26" i="32"/>
  <c r="B28" i="32"/>
  <c r="C28" i="32"/>
  <c r="D28" i="32"/>
  <c r="E28" i="32"/>
  <c r="F28" i="32"/>
  <c r="G28" i="32"/>
  <c r="H28" i="32"/>
  <c r="I28" i="32"/>
  <c r="J28" i="32"/>
  <c r="K28" i="32"/>
  <c r="L28" i="32"/>
  <c r="M28" i="32"/>
  <c r="N28" i="32"/>
  <c r="O28" i="32"/>
  <c r="P28" i="32"/>
  <c r="Q28" i="32"/>
  <c r="B30" i="32"/>
  <c r="C30" i="32"/>
  <c r="D30" i="32"/>
  <c r="E30" i="32"/>
  <c r="F30" i="32"/>
  <c r="G30" i="32"/>
  <c r="H30" i="32"/>
  <c r="I30" i="32"/>
  <c r="J30" i="32"/>
  <c r="K30" i="32"/>
  <c r="L30" i="32"/>
  <c r="M30" i="32"/>
  <c r="N30" i="32"/>
  <c r="O30" i="32"/>
  <c r="P30" i="32"/>
  <c r="Q30" i="32"/>
  <c r="B32" i="32"/>
  <c r="C32" i="32"/>
  <c r="D32" i="32"/>
  <c r="E32" i="32"/>
  <c r="F32" i="32"/>
  <c r="G32" i="32"/>
  <c r="H32" i="32"/>
  <c r="I32" i="32"/>
  <c r="J32" i="32"/>
  <c r="K32" i="32"/>
  <c r="L32" i="32"/>
  <c r="M32" i="32"/>
  <c r="N32" i="32"/>
  <c r="O32" i="32"/>
  <c r="P32" i="32"/>
  <c r="Q32" i="32"/>
  <c r="B34" i="32"/>
  <c r="C34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B36" i="32"/>
  <c r="C36" i="32"/>
  <c r="D36" i="32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B38" i="32"/>
  <c r="C38" i="32"/>
  <c r="D38" i="32"/>
  <c r="E38" i="32"/>
  <c r="F38" i="32"/>
  <c r="G38" i="32"/>
  <c r="H38" i="32"/>
  <c r="I38" i="32"/>
  <c r="J38" i="32"/>
  <c r="K38" i="32"/>
  <c r="L38" i="32"/>
  <c r="M38" i="32"/>
  <c r="N38" i="32"/>
  <c r="O38" i="32"/>
  <c r="P38" i="32"/>
  <c r="Q38" i="32"/>
  <c r="B40" i="32"/>
  <c r="C40" i="32"/>
  <c r="D40" i="32"/>
  <c r="E40" i="32"/>
  <c r="F40" i="32"/>
  <c r="G40" i="32"/>
  <c r="H40" i="32"/>
  <c r="I40" i="32"/>
  <c r="J40" i="32"/>
  <c r="K40" i="32"/>
  <c r="L40" i="32"/>
  <c r="M40" i="32"/>
  <c r="N40" i="32"/>
  <c r="O40" i="32"/>
  <c r="P40" i="32"/>
  <c r="Q40" i="32"/>
  <c r="B42" i="32"/>
  <c r="C42" i="32"/>
  <c r="D42" i="32"/>
  <c r="E42" i="32"/>
  <c r="F42" i="32"/>
  <c r="G42" i="32"/>
  <c r="H42" i="32"/>
  <c r="I42" i="32"/>
  <c r="J42" i="32"/>
  <c r="K42" i="32"/>
  <c r="L42" i="32"/>
  <c r="M42" i="32"/>
  <c r="N42" i="32"/>
  <c r="O42" i="32"/>
  <c r="P42" i="32"/>
  <c r="Q42" i="32"/>
  <c r="B44" i="32"/>
  <c r="C44" i="32"/>
  <c r="D44" i="32"/>
  <c r="E44" i="32"/>
  <c r="F44" i="32"/>
  <c r="G44" i="32"/>
  <c r="H44" i="32"/>
  <c r="I44" i="32"/>
  <c r="J44" i="32"/>
  <c r="K44" i="32"/>
  <c r="L44" i="32"/>
  <c r="M44" i="32"/>
  <c r="N44" i="32"/>
  <c r="O44" i="32"/>
  <c r="P44" i="32"/>
  <c r="Q44" i="32"/>
  <c r="B46" i="32"/>
  <c r="C46" i="32"/>
  <c r="D46" i="32"/>
  <c r="E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B48" i="32"/>
  <c r="C48" i="32"/>
  <c r="D48" i="32"/>
  <c r="E48" i="32"/>
  <c r="F48" i="32"/>
  <c r="G48" i="32"/>
  <c r="H48" i="32"/>
  <c r="I48" i="32"/>
  <c r="J48" i="32"/>
  <c r="K48" i="32"/>
  <c r="L48" i="32"/>
  <c r="M48" i="32"/>
  <c r="N48" i="32"/>
  <c r="O48" i="32"/>
  <c r="P48" i="32"/>
  <c r="Q48" i="32"/>
  <c r="B50" i="32"/>
  <c r="C50" i="32"/>
  <c r="D50" i="32"/>
  <c r="E50" i="32"/>
  <c r="F50" i="32"/>
  <c r="G50" i="32"/>
  <c r="H50" i="32"/>
  <c r="I50" i="32"/>
  <c r="J50" i="32"/>
  <c r="K50" i="32"/>
  <c r="L50" i="32"/>
  <c r="M50" i="32"/>
  <c r="N50" i="32"/>
  <c r="O50" i="32"/>
  <c r="P50" i="32"/>
  <c r="Q50" i="32"/>
  <c r="B52" i="32"/>
  <c r="C52" i="32"/>
  <c r="D52" i="32"/>
  <c r="E52" i="32"/>
  <c r="F52" i="32"/>
  <c r="G52" i="32"/>
  <c r="H52" i="32"/>
  <c r="I52" i="32"/>
  <c r="J52" i="32"/>
  <c r="K52" i="32"/>
  <c r="L52" i="32"/>
  <c r="M52" i="32"/>
  <c r="N52" i="32"/>
  <c r="O52" i="32"/>
  <c r="P52" i="32"/>
  <c r="Q52" i="32"/>
  <c r="B54" i="32"/>
  <c r="C54" i="32"/>
  <c r="D54" i="32"/>
  <c r="E54" i="32"/>
  <c r="F54" i="32"/>
  <c r="G54" i="32"/>
  <c r="H54" i="32"/>
  <c r="I54" i="32"/>
  <c r="J54" i="32"/>
  <c r="K54" i="32"/>
  <c r="L54" i="32"/>
  <c r="M54" i="32"/>
  <c r="N54" i="32"/>
  <c r="O54" i="32"/>
  <c r="P54" i="32"/>
  <c r="Q54" i="32"/>
  <c r="T4" i="27"/>
  <c r="F13" i="27"/>
  <c r="G13" i="27"/>
  <c r="H13" i="27"/>
  <c r="I13" i="27"/>
  <c r="J13" i="27"/>
  <c r="E30" i="27"/>
  <c r="K18" i="27"/>
  <c r="AE18" i="27"/>
  <c r="K20" i="27"/>
  <c r="AD20" i="27"/>
  <c r="AE20" i="27"/>
  <c r="K22" i="27"/>
  <c r="AE22" i="27"/>
  <c r="AE30" i="27"/>
  <c r="AE39" i="27"/>
  <c r="K24" i="27"/>
  <c r="N24" i="27"/>
  <c r="AE24" i="27"/>
  <c r="K26" i="27"/>
  <c r="K28" i="27"/>
  <c r="AC28" i="27"/>
  <c r="K16" i="27"/>
  <c r="K15" i="27"/>
  <c r="AC15" i="27"/>
  <c r="K17" i="27"/>
  <c r="AC17" i="27"/>
  <c r="K19" i="27"/>
  <c r="N19" i="27"/>
  <c r="AD19" i="27"/>
  <c r="K21" i="27"/>
  <c r="K23" i="27"/>
  <c r="AC23" i="27"/>
  <c r="AE23" i="27"/>
  <c r="K25" i="27"/>
  <c r="K27" i="27"/>
  <c r="AC27" i="27"/>
  <c r="N15" i="27"/>
  <c r="AD21" i="27"/>
  <c r="AC18" i="27"/>
  <c r="AC22" i="27"/>
  <c r="AE17" i="27"/>
  <c r="AE28" i="27"/>
  <c r="N23" i="27"/>
  <c r="N17" i="27"/>
  <c r="AF17" i="27"/>
  <c r="AA17" i="27"/>
  <c r="AB17" i="27"/>
  <c r="N28" i="27"/>
  <c r="AD25" i="27"/>
  <c r="AE25" i="27"/>
  <c r="AD24" i="27"/>
  <c r="AE19" i="27"/>
  <c r="AD27" i="27"/>
  <c r="Q20" i="27"/>
  <c r="U20" i="27"/>
  <c r="Q17" i="27"/>
  <c r="U17" i="27"/>
  <c r="T17" i="27"/>
  <c r="V17" i="27"/>
  <c r="AH17" i="27"/>
  <c r="T23" i="27"/>
  <c r="V23" i="27"/>
  <c r="AF23" i="27"/>
  <c r="Q23" i="27"/>
  <c r="U23" i="27"/>
  <c r="Q28" i="27"/>
  <c r="U28" i="27"/>
  <c r="W28" i="27"/>
  <c r="Z28" i="27"/>
  <c r="AI28" i="27"/>
  <c r="AF28" i="27"/>
  <c r="T28" i="27"/>
  <c r="V28" i="27"/>
  <c r="AC26" i="27"/>
  <c r="N26" i="27"/>
  <c r="AD26" i="27"/>
  <c r="AF15" i="27"/>
  <c r="AA15" i="27"/>
  <c r="AB15" i="27"/>
  <c r="AF26" i="27"/>
  <c r="T26" i="27"/>
  <c r="V26" i="27"/>
  <c r="Q26" i="27"/>
  <c r="U26" i="27"/>
  <c r="W26" i="27"/>
  <c r="X26" i="27"/>
  <c r="Y26" i="27"/>
  <c r="AA28" i="27"/>
  <c r="AB28" i="27"/>
  <c r="AH28" i="27"/>
  <c r="AA23" i="27"/>
  <c r="AB23" i="27"/>
  <c r="AH23" i="27"/>
  <c r="AH26" i="27"/>
  <c r="AA26" i="27"/>
  <c r="AB26" i="27"/>
  <c r="X28" i="27"/>
  <c r="Y28" i="27"/>
  <c r="AF16" i="27"/>
  <c r="Q16" i="27"/>
  <c r="U16" i="27"/>
  <c r="T16" i="27"/>
  <c r="V16" i="27"/>
  <c r="AF24" i="27"/>
  <c r="Q24" i="27"/>
  <c r="U24" i="27"/>
  <c r="T24" i="27"/>
  <c r="V24" i="27"/>
  <c r="Q25" i="27"/>
  <c r="U25" i="27"/>
  <c r="AF27" i="27"/>
  <c r="Q27" i="27"/>
  <c r="U27" i="27"/>
  <c r="Z26" i="27"/>
  <c r="AI26" i="27"/>
  <c r="T25" i="27"/>
  <c r="V25" i="27"/>
  <c r="T27" i="27"/>
  <c r="V27" i="27"/>
  <c r="W17" i="27"/>
  <c r="AF25" i="27"/>
  <c r="AC21" i="27"/>
  <c r="N21" i="27"/>
  <c r="AF18" i="27"/>
  <c r="T18" i="27"/>
  <c r="V18" i="27"/>
  <c r="Q18" i="27"/>
  <c r="U18" i="27"/>
  <c r="W18" i="27"/>
  <c r="T20" i="27"/>
  <c r="V20" i="27"/>
  <c r="W20" i="27"/>
  <c r="AF20" i="27"/>
  <c r="T22" i="27"/>
  <c r="V22" i="27"/>
  <c r="Q22" i="27"/>
  <c r="U22" i="27"/>
  <c r="AH15" i="27"/>
  <c r="AF22" i="27"/>
  <c r="W23" i="27"/>
  <c r="Q15" i="27"/>
  <c r="U15" i="27"/>
  <c r="T15" i="27"/>
  <c r="V15" i="27"/>
  <c r="AD15" i="27"/>
  <c r="AD30" i="27"/>
  <c r="T19" i="27"/>
  <c r="V19" i="27"/>
  <c r="AF19" i="27"/>
  <c r="Q19" i="27"/>
  <c r="U19" i="27"/>
  <c r="AC16" i="27"/>
  <c r="AD16" i="27"/>
  <c r="K30" i="27"/>
  <c r="Z20" i="27"/>
  <c r="AI20" i="27"/>
  <c r="X20" i="27"/>
  <c r="Y20" i="27"/>
  <c r="V4" i="27"/>
  <c r="AE4" i="27"/>
  <c r="AE5" i="27"/>
  <c r="AC41" i="27"/>
  <c r="N30" i="27"/>
  <c r="AH19" i="27"/>
  <c r="AA19" i="27"/>
  <c r="AB19" i="27"/>
  <c r="W34" i="27"/>
  <c r="AD39" i="27"/>
  <c r="AH22" i="27"/>
  <c r="AA22" i="27"/>
  <c r="AB22" i="27"/>
  <c r="Q21" i="27"/>
  <c r="U21" i="27"/>
  <c r="W21" i="27"/>
  <c r="AF21" i="27"/>
  <c r="T21" i="27"/>
  <c r="V21" i="27"/>
  <c r="AA27" i="27"/>
  <c r="AB27" i="27"/>
  <c r="AH27" i="27"/>
  <c r="X18" i="27"/>
  <c r="Y18" i="27"/>
  <c r="Z18" i="27"/>
  <c r="AI18" i="27"/>
  <c r="W25" i="27"/>
  <c r="W24" i="27"/>
  <c r="W15" i="27"/>
  <c r="AA25" i="27"/>
  <c r="AB25" i="27"/>
  <c r="AH25" i="27"/>
  <c r="AH24" i="27"/>
  <c r="AA24" i="27"/>
  <c r="AB24" i="27"/>
  <c r="W16" i="27"/>
  <c r="W19" i="27"/>
  <c r="AC30" i="27"/>
  <c r="X23" i="27"/>
  <c r="Y23" i="27"/>
  <c r="Z23" i="27"/>
  <c r="AI23" i="27"/>
  <c r="W22" i="27"/>
  <c r="AH20" i="27"/>
  <c r="AA20" i="27"/>
  <c r="AB20" i="27"/>
  <c r="AA18" i="27"/>
  <c r="AB18" i="27"/>
  <c r="AH18" i="27"/>
  <c r="X17" i="27"/>
  <c r="Y17" i="27"/>
  <c r="Z17" i="27"/>
  <c r="AI17" i="27"/>
  <c r="W27" i="27"/>
  <c r="AA16" i="27"/>
  <c r="AB16" i="27"/>
  <c r="AH16" i="27"/>
  <c r="Z22" i="27"/>
  <c r="AI22" i="27"/>
  <c r="X22" i="27"/>
  <c r="Y22" i="27"/>
  <c r="Z19" i="27"/>
  <c r="AI19" i="27"/>
  <c r="X19" i="27"/>
  <c r="Y19" i="27"/>
  <c r="X25" i="27"/>
  <c r="Y25" i="27"/>
  <c r="Z25" i="27"/>
  <c r="AI25" i="27"/>
  <c r="X21" i="27"/>
  <c r="Y21" i="27"/>
  <c r="Z21" i="27"/>
  <c r="AI21" i="27"/>
  <c r="X27" i="27"/>
  <c r="Y27" i="27"/>
  <c r="Z27" i="27"/>
  <c r="AI27" i="27"/>
  <c r="Z16" i="27"/>
  <c r="AI16" i="27"/>
  <c r="X16" i="27"/>
  <c r="Y16" i="27"/>
  <c r="Z15" i="27"/>
  <c r="AI15" i="27"/>
  <c r="X15" i="27"/>
  <c r="Y15" i="27"/>
  <c r="AC39" i="27"/>
  <c r="U34" i="27"/>
  <c r="T36" i="27"/>
  <c r="T34" i="27"/>
  <c r="X24" i="27"/>
  <c r="Y24" i="27"/>
  <c r="Z24" i="27"/>
  <c r="AI24" i="27"/>
  <c r="AH21" i="27"/>
  <c r="AA21" i="27"/>
  <c r="AB21" i="27"/>
  <c r="T30" i="27"/>
  <c r="V30" i="27"/>
  <c r="Q30" i="27"/>
  <c r="AF30" i="27"/>
  <c r="W30" i="27"/>
  <c r="X30" i="27"/>
  <c r="Y30" i="27"/>
  <c r="V7" i="27"/>
  <c r="Z30" i="27"/>
  <c r="AI30" i="27"/>
  <c r="AH30" i="27"/>
  <c r="P5" i="27"/>
  <c r="AA30" i="27"/>
  <c r="AB30" i="27"/>
  <c r="AB7" i="27"/>
</calcChain>
</file>

<file path=xl/sharedStrings.xml><?xml version="1.0" encoding="utf-8"?>
<sst xmlns="http://schemas.openxmlformats.org/spreadsheetml/2006/main" count="498" uniqueCount="177">
  <si>
    <t>AMPERS</t>
  </si>
  <si>
    <t>WATTS</t>
  </si>
  <si>
    <t>A</t>
  </si>
  <si>
    <t>B</t>
  </si>
  <si>
    <t>C</t>
  </si>
  <si>
    <t>CARGA MAYOR</t>
  </si>
  <si>
    <t>TOTAL</t>
  </si>
  <si>
    <t>V.A.</t>
  </si>
  <si>
    <t>TIPO</t>
  </si>
  <si>
    <t>MARCA</t>
  </si>
  <si>
    <t>DESBALANCEO MAXIMO</t>
  </si>
  <si>
    <t>5.0 % (ALIMENTADOR + DERIVADO)</t>
  </si>
  <si>
    <t>INTERRUPTOR TERMOMAGNETICO SELECCIONADO</t>
  </si>
  <si>
    <t xml:space="preserve">ALIMENTADOR  </t>
  </si>
  <si>
    <t>CLAVE</t>
  </si>
  <si>
    <t>SQUARE D</t>
  </si>
  <si>
    <t>AWG</t>
  </si>
  <si>
    <t>CARGA CIRCUITO (WATTS)</t>
  </si>
  <si>
    <t>VOLTAJE (VOLTS)</t>
  </si>
  <si>
    <t>CORRIENTE NOMINAL (AMP)</t>
  </si>
  <si>
    <t>FACTOR DE TEMPERATURA</t>
  </si>
  <si>
    <t>FACTOR DE AGRUPAMIENTO</t>
  </si>
  <si>
    <t>CORRIENTE MODIFICADA (AMP)</t>
  </si>
  <si>
    <t>DISTANCIA TABLERO METROS (MTS)</t>
  </si>
  <si>
    <t>BALANCEO DISTRIBUCION DE CARGAS WATTS</t>
  </si>
  <si>
    <t>NUMERO DE CIRCUITOS</t>
  </si>
  <si>
    <t>TABLERO PRINCIPAL</t>
  </si>
  <si>
    <t>NUMERO DE FASES</t>
  </si>
  <si>
    <t>CIRCUITOS</t>
  </si>
  <si>
    <t>NOMBRE</t>
  </si>
  <si>
    <t>=</t>
  </si>
  <si>
    <t>CAIDA DE TENSIÒN PERMISIBLE</t>
  </si>
  <si>
    <t>CAIDA DE TENSIÒN MAXIMA</t>
  </si>
  <si>
    <t>DESCRIPCIÒN</t>
  </si>
  <si>
    <t>1/0</t>
  </si>
  <si>
    <t>F.P. =</t>
  </si>
  <si>
    <t>Tabla 310-15(b) (16).- Ampacidades permisibles en conductores aislados para tensiones hasta 2000 volts y 60 °C a 90 °C. No más de tres conductores portadores de corriente en una canalización, cable o directamente enterrados, basados en una temperatura ambiente de 30 °C*</t>
  </si>
  <si>
    <t>Tamaño</t>
  </si>
  <si>
    <t>o</t>
  </si>
  <si>
    <t>designación</t>
  </si>
  <si>
    <t>Temperatura nominal del conductor [Véase la tabla 310-104(a)]</t>
  </si>
  <si>
    <t>60 °C</t>
  </si>
  <si>
    <t>75 °C</t>
  </si>
  <si>
    <t>90 °C</t>
  </si>
  <si>
    <t>AWG o kcmil</t>
  </si>
  <si>
    <t>TIPOS</t>
  </si>
  <si>
    <t>TW, UF</t>
  </si>
  <si>
    <t>RHW, THHW, THHW-LS, THW,</t>
  </si>
  <si>
    <t>THW-LS, THWN, XHHW, USE, ZW</t>
  </si>
  <si>
    <t>TBS, SA, SIS, FEP, FEPB, MI, RHH,</t>
  </si>
  <si>
    <t xml:space="preserve">RHW-2, THHN, THHW, THHW-LS, THW-2, THWN-2, </t>
  </si>
  <si>
    <t>USE-2, XHH, XHHW, XHHW-2, ZW-2</t>
  </si>
  <si>
    <t>UF</t>
  </si>
  <si>
    <t>RHW, XHHW, USE</t>
  </si>
  <si>
    <t>SA, SIS, RHH, RHW-2, USE-2, XHH, XHHW, XHHW-2,</t>
  </si>
  <si>
    <t>ZW-2</t>
  </si>
  <si>
    <t>COBRE</t>
  </si>
  <si>
    <t>ALUMINIO O ALUMINIO RECUBIERTO</t>
  </si>
  <si>
    <t>DE COBRE</t>
  </si>
  <si>
    <t>—</t>
  </si>
  <si>
    <t>2/0</t>
  </si>
  <si>
    <t>3/0</t>
  </si>
  <si>
    <t>4/0</t>
  </si>
  <si>
    <t>* Véase 310-15(b) (2) para los factores de corrección de la ampacidad cuando la temperatura ambiente es diferente a 30 °C.</t>
  </si>
  <si>
    <t>** Véase 240-4(d) para limitaciones de protección contra sobrecorriente del conductor.</t>
  </si>
  <si>
    <r>
      <t>mm</t>
    </r>
    <r>
      <rPr>
        <b/>
        <vertAlign val="superscript"/>
        <sz val="7"/>
        <color indexed="62"/>
        <rFont val="Times New Roman"/>
        <family val="1"/>
      </rPr>
      <t>2</t>
    </r>
  </si>
  <si>
    <t>31-35</t>
  </si>
  <si>
    <t>36-40</t>
  </si>
  <si>
    <t>41-45</t>
  </si>
  <si>
    <t>46-50</t>
  </si>
  <si>
    <t>51-55</t>
  </si>
  <si>
    <t>56-60</t>
  </si>
  <si>
    <t>Capacidad o ajuste del dispositivo automático  de protección contra sobrecorriente en el circuito antes de los equipos, canalizaciones, etc.,  sin exceder de:</t>
  </si>
  <si>
    <t>(amperes)</t>
  </si>
  <si>
    <t>Cobre</t>
  </si>
  <si>
    <t>Cable de aluminio o aluminio con cobre</t>
  </si>
  <si>
    <r>
      <t>mm</t>
    </r>
    <r>
      <rPr>
        <b/>
        <vertAlign val="superscript"/>
        <sz val="8"/>
        <rFont val="Times New Roman"/>
        <family val="1"/>
      </rPr>
      <t>2</t>
    </r>
  </si>
  <si>
    <t>Para cumplir con lo establecido en 250-4(a)(5) o (b)(4), el conductor de puesta a tierra de equipos podría ser de mayor tamaño que lo especificado en esta Tabla.</t>
  </si>
  <si>
    <t>*Véase 250-120 para restricciones de instalación.</t>
  </si>
  <si>
    <t>Tabla 250-122.- Tamaño mínimo de los conductores de puesta a tierra para canalizaciones y equipos</t>
  </si>
  <si>
    <t>mm2</t>
  </si>
  <si>
    <t>-</t>
  </si>
  <si>
    <t>Para temperaturas ambiente distintas de 30 °C, multiplique las anteriores ampacidades permisibles por el factor correspondiente de los que se indican a continuación:</t>
  </si>
  <si>
    <t>Temperatura ambiente (°C)</t>
  </si>
  <si>
    <t>Rango de temperatura del conductor</t>
  </si>
  <si>
    <t>10 o menos</t>
  </si>
  <si>
    <t>16-20</t>
  </si>
  <si>
    <t>21-25</t>
  </si>
  <si>
    <t>26-30</t>
  </si>
  <si>
    <t>61-65</t>
  </si>
  <si>
    <t>66-70</t>
  </si>
  <si>
    <t>91-75</t>
  </si>
  <si>
    <t>76-80</t>
  </si>
  <si>
    <t>81-85</t>
  </si>
  <si>
    <t>11-15</t>
  </si>
  <si>
    <t>Número de conductores¹</t>
  </si>
  <si>
    <t>Porcentaje de los valores en las tablas 310-15(b)(16) a 310-15(b)(19), ajustadas para temperatura ambiente,  si es necesario.</t>
  </si>
  <si>
    <t>21-30</t>
  </si>
  <si>
    <t>31-40</t>
  </si>
  <si>
    <t>41 y más</t>
  </si>
  <si>
    <t>¹Es el número total de conductores en la canalización o cable ajustado de acuerdo con 310-15(b)(5) y (6).</t>
  </si>
  <si>
    <t>4-6</t>
  </si>
  <si>
    <t>7-9</t>
  </si>
  <si>
    <t>10-20</t>
  </si>
  <si>
    <t>Tabla 310-15(b)(3)(a).- Factores de ajuste para más de tres conductores portadores de corriente en una canalización o cable</t>
  </si>
  <si>
    <t>CABLE CALIBRE SELECCIONADO (AWG)</t>
  </si>
  <si>
    <t>1.15 X 0.08</t>
  </si>
  <si>
    <t>ACEAN</t>
  </si>
  <si>
    <t>ALUMBRADO</t>
  </si>
  <si>
    <t>NQ 424 AB 225 (SOBREPONER)</t>
  </si>
  <si>
    <t>CALIBRE</t>
  </si>
  <si>
    <t>CANALIZACION</t>
  </si>
  <si>
    <t xml:space="preserve">INTERRUPTOR PRINCIPAL </t>
  </si>
  <si>
    <t>POTENCIA 
(WATTS)</t>
  </si>
  <si>
    <t>SIMBOLOGIA</t>
  </si>
  <si>
    <t xml:space="preserve">3 POLOS 4 HILOS 225 AMP 220/127 VOLTS 42 ESPACIOS </t>
  </si>
  <si>
    <t>CABLE CALIBRE CORRIENTE
(AWG)</t>
  </si>
  <si>
    <t>CABLE CALIBRE CAIDA DE VOLTAJE
(AWG)</t>
  </si>
  <si>
    <t>SECCION CONDUCTOR SELECIONADO
(mm2)</t>
  </si>
  <si>
    <t>CABLE DESNUDO TIERRA FISICA
(AWG)</t>
  </si>
  <si>
    <t>SECCION CAIDA VOLTAJE 
(mm2)</t>
  </si>
  <si>
    <t xml:space="preserve">% CAIDA DE TENSION 
</t>
  </si>
  <si>
    <t>No. POLOS</t>
  </si>
  <si>
    <t xml:space="preserve">TABLERO </t>
  </si>
  <si>
    <t>PLANO</t>
  </si>
  <si>
    <t xml:space="preserve">CUADRO DE CARGAS TABLERO </t>
  </si>
  <si>
    <t>Tabla 9.- Resistencia y reactancia en corriente alterna para los cables para 600 volts, 3 fases a 60 Hz y 75 °C.</t>
  </si>
  <si>
    <t>Tres conductores individuales en un tubo conduit</t>
  </si>
  <si>
    <r>
      <t>Área mm</t>
    </r>
    <r>
      <rPr>
        <b/>
        <vertAlign val="superscript"/>
        <sz val="8"/>
        <color indexed="8"/>
        <rFont val="Times New Roman"/>
        <family val="1"/>
      </rPr>
      <t>2</t>
    </r>
  </si>
  <si>
    <t>Tamaño (AWG o kcmil)</t>
  </si>
  <si>
    <t>Ohms al neutro por kilómetro</t>
  </si>
  <si>
    <r>
      <t>X</t>
    </r>
    <r>
      <rPr>
        <b/>
        <i/>
        <vertAlign val="subscript"/>
        <sz val="8"/>
        <color indexed="8"/>
        <rFont val="Times New Roman"/>
        <family val="1"/>
      </rPr>
      <t>L</t>
    </r>
    <r>
      <rPr>
        <b/>
        <i/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(Reactancia)para todos</t>
    </r>
  </si>
  <si>
    <t>Resistencia en corriente alterna para conductores de cobre sin recubrimiento</t>
  </si>
  <si>
    <t>Resistencia en corriente alterna para conductores de aluminio</t>
  </si>
  <si>
    <r>
      <t xml:space="preserve">Z eficaz a </t>
    </r>
    <r>
      <rPr>
        <b/>
        <i/>
        <sz val="8"/>
        <color indexed="8"/>
        <rFont val="Arial"/>
        <family val="2"/>
      </rPr>
      <t xml:space="preserve">FP </t>
    </r>
    <r>
      <rPr>
        <b/>
        <sz val="8"/>
        <color indexed="8"/>
        <rFont val="Arial"/>
        <family val="2"/>
      </rPr>
      <t>= 0.85 para conductores de cobre sin recubrimiento</t>
    </r>
  </si>
  <si>
    <r>
      <t xml:space="preserve">Z eficaz a </t>
    </r>
    <r>
      <rPr>
        <b/>
        <i/>
        <sz val="8"/>
        <color indexed="8"/>
        <rFont val="Arial"/>
        <family val="2"/>
      </rPr>
      <t xml:space="preserve">FP </t>
    </r>
    <r>
      <rPr>
        <b/>
        <sz val="8"/>
        <color indexed="8"/>
        <rFont val="Arial"/>
        <family val="2"/>
      </rPr>
      <t>= 0.85 para conductores de aluminio</t>
    </r>
  </si>
  <si>
    <t>los conductores</t>
  </si>
  <si>
    <t>Conduit de PVC o</t>
  </si>
  <si>
    <t>Conduit de acero</t>
  </si>
  <si>
    <t>Conduit de PVC</t>
  </si>
  <si>
    <t>Conduit de Aluminio</t>
  </si>
  <si>
    <t>Conduit de Acero</t>
  </si>
  <si>
    <t>Aluminio</t>
  </si>
  <si>
    <t>––</t>
  </si>
  <si>
    <t>Notas:</t>
  </si>
  <si>
    <t>1. Estos valores se basan en las siguientes constantes: conductores del tipo RHH con trenzado de Clase B, en configuración acunada. La conductividad de los alambres es del 100 por ciento IACS para cobre y del 61 por ciento IACS para aluminio; la del conduit de aluminio es del 45 por ciento IACS. No se tiene en cuenta la reactancia capacitiva, que es insignificante a estas tensiones. Estos valores de resistencia sólo son válidos a 75 °C y para los parámetros dados, pero son representativos para los tipos de alambres para 600 volts que operen a 60 Hz.</t>
  </si>
  <si>
    <r>
      <t>2. La impedancia (</t>
    </r>
    <r>
      <rPr>
        <i/>
        <sz val="8"/>
        <color indexed="8"/>
        <rFont val="Arial"/>
        <family val="2"/>
      </rPr>
      <t>Z</t>
    </r>
    <r>
      <rPr>
        <sz val="8"/>
        <color indexed="8"/>
        <rFont val="Arial"/>
        <family val="2"/>
      </rPr>
      <t xml:space="preserve">) eficaz se define como </t>
    </r>
    <r>
      <rPr>
        <i/>
        <sz val="8"/>
        <color indexed="8"/>
        <rFont val="Arial"/>
        <family val="2"/>
      </rPr>
      <t xml:space="preserve">R </t>
    </r>
    <r>
      <rPr>
        <sz val="8"/>
        <color indexed="8"/>
        <rFont val="Arial"/>
        <family val="2"/>
      </rPr>
      <t>cos ( )+ X sen ( ), en donde es el ángulo del factor de potencia del circuito. Al multiplicar la corriente por la impedancia eficaz se obtiene una buena aproximación de la caída de tensión de línea a neutro. Los valores de impedancia eficaz de esta tabla sólo son válidos con un factor de potencia de 0.85. Para cualquier otro factor de potencia (</t>
    </r>
    <r>
      <rPr>
        <i/>
        <sz val="8"/>
        <color indexed="8"/>
        <rFont val="Arial"/>
        <family val="2"/>
      </rPr>
      <t>FP</t>
    </r>
    <r>
      <rPr>
        <sz val="8"/>
        <color indexed="8"/>
        <rFont val="Arial"/>
        <family val="2"/>
      </rPr>
      <t>) del circuito, la impedancia eficaz (</t>
    </r>
    <r>
      <rPr>
        <i/>
        <sz val="8"/>
        <color indexed="8"/>
        <rFont val="Arial"/>
        <family val="2"/>
      </rPr>
      <t>Ze</t>
    </r>
    <r>
      <rPr>
        <sz val="8"/>
        <color indexed="8"/>
        <rFont val="Arial"/>
        <family val="2"/>
      </rPr>
      <t xml:space="preserve">) se puede calcular a partir de los valores de </t>
    </r>
    <r>
      <rPr>
        <i/>
        <sz val="8"/>
        <color indexed="8"/>
        <rFont val="Arial"/>
        <family val="2"/>
      </rPr>
      <t xml:space="preserve">R </t>
    </r>
    <r>
      <rPr>
        <sz val="8"/>
        <color indexed="8"/>
        <rFont val="Arial"/>
        <family val="2"/>
      </rPr>
      <t xml:space="preserve">y </t>
    </r>
    <r>
      <rPr>
        <i/>
        <sz val="8"/>
        <color indexed="8"/>
        <rFont val="Arial"/>
        <family val="2"/>
      </rPr>
      <t xml:space="preserve">XL </t>
    </r>
    <r>
      <rPr>
        <sz val="8"/>
        <color indexed="8"/>
        <rFont val="Arial"/>
        <family val="2"/>
      </rPr>
      <t xml:space="preserve">dados en esta tabla, como sigue: </t>
    </r>
    <r>
      <rPr>
        <i/>
        <sz val="8"/>
        <color indexed="8"/>
        <rFont val="Arial"/>
        <family val="2"/>
      </rPr>
      <t xml:space="preserve">Ze </t>
    </r>
    <r>
      <rPr>
        <sz val="8"/>
        <color indexed="8"/>
        <rFont val="Arial"/>
        <family val="2"/>
      </rPr>
      <t xml:space="preserve">= </t>
    </r>
    <r>
      <rPr>
        <i/>
        <sz val="8"/>
        <color indexed="8"/>
        <rFont val="Arial"/>
        <family val="2"/>
      </rPr>
      <t xml:space="preserve">R </t>
    </r>
    <r>
      <rPr>
        <sz val="8"/>
        <color indexed="8"/>
        <rFont val="Arial"/>
        <family val="2"/>
      </rPr>
      <t xml:space="preserve">x </t>
    </r>
    <r>
      <rPr>
        <i/>
        <sz val="8"/>
        <color indexed="8"/>
        <rFont val="Arial"/>
        <family val="2"/>
      </rPr>
      <t xml:space="preserve">FP </t>
    </r>
    <r>
      <rPr>
        <sz val="8"/>
        <color indexed="8"/>
        <rFont val="Arial"/>
        <family val="2"/>
      </rPr>
      <t xml:space="preserve">+ </t>
    </r>
    <r>
      <rPr>
        <i/>
        <sz val="8"/>
        <color indexed="8"/>
        <rFont val="Arial"/>
        <family val="2"/>
      </rPr>
      <t xml:space="preserve">XL </t>
    </r>
    <r>
      <rPr>
        <sz val="8"/>
        <color indexed="8"/>
        <rFont val="Arial"/>
        <family val="2"/>
      </rPr>
      <t>sen [arc cos (</t>
    </r>
    <r>
      <rPr>
        <i/>
        <sz val="8"/>
        <color indexed="8"/>
        <rFont val="Arial"/>
        <family val="2"/>
      </rPr>
      <t>FP</t>
    </r>
    <r>
      <rPr>
        <sz val="8"/>
        <color indexed="8"/>
        <rFont val="Arial"/>
        <family val="2"/>
      </rPr>
      <t>)].</t>
    </r>
  </si>
  <si>
    <t>P</t>
  </si>
  <si>
    <t>310-15</t>
  </si>
  <si>
    <t>S</t>
  </si>
  <si>
    <t>SECCIÓN DEL CONDUCTOR SELECCIONADO (AWG)</t>
  </si>
  <si>
    <t>CORRIENTES</t>
  </si>
  <si>
    <t>SECCIÓN DEL CONDUCTOR SELECCIONADO (AWG)
PRELIMINAR</t>
  </si>
  <si>
    <t>INTERRUPTORES QO</t>
  </si>
  <si>
    <t>2-1N 01-03</t>
  </si>
  <si>
    <t>2-1N 02-04</t>
  </si>
  <si>
    <t>2-1N 05-07</t>
  </si>
  <si>
    <t>2-1N 06-08</t>
  </si>
  <si>
    <t>2-1N 09-11</t>
  </si>
  <si>
    <t>2-1N 10-12</t>
  </si>
  <si>
    <t>2-1N 13-15</t>
  </si>
  <si>
    <t>2-1N 17-19</t>
  </si>
  <si>
    <t>2-1N 18-20</t>
  </si>
  <si>
    <t>2-1N 21-23</t>
  </si>
  <si>
    <t>2-1N 22-24</t>
  </si>
  <si>
    <t>2-1N 25-27</t>
  </si>
  <si>
    <t>2-1N 26-28</t>
  </si>
  <si>
    <t>2-1N 29-31</t>
  </si>
  <si>
    <t>% DE CAÌDA DE TENSIÒN</t>
  </si>
  <si>
    <t>LUMINARIA MOD.  2.30 X 0.08  LED DE     40 WATTS</t>
  </si>
  <si>
    <t>LUMINARIA MOD.  1.22 X 0.30 LED DE    40 WATTS</t>
  </si>
  <si>
    <t>LUMINARIA MOD.  0.60 X 0.60  LED DE   40 WATTS</t>
  </si>
  <si>
    <t>LUMINARIA DOW LIGHT  LED DE           18 WATTS</t>
  </si>
  <si>
    <r>
      <t xml:space="preserve">SELECCIÓN DE PROTECCION
 </t>
    </r>
    <r>
      <rPr>
        <b/>
        <sz val="14"/>
        <color indexed="10"/>
        <rFont val="Arial"/>
        <family val="2"/>
      </rPr>
      <t>1.25</t>
    </r>
    <r>
      <rPr>
        <b/>
        <sz val="14"/>
        <color indexed="58"/>
        <rFont val="Arial"/>
        <family val="2"/>
      </rPr>
      <t xml:space="preserve"> In (AMP)</t>
    </r>
  </si>
  <si>
    <t xml:space="preserve">CARGA MAYOR  -  CARGA  MENOR </t>
  </si>
  <si>
    <t xml:space="preserve">NIVEL: </t>
  </si>
  <si>
    <t>TABLERO : 2-1N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</si>
</sst>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9" formatCode="0.0"/>
  </numFmts>
  <fonts count="58" x14ac:knownFonts="1">
    <font>
      <sz val="10"/>
      <name val="Arial"/>
    </font>
    <font>
      <sz val="10"/>
      <name val="Arial"/>
    </font>
    <font>
      <b/>
      <sz val="10"/>
      <color indexed="5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58"/>
      <name val="Arial"/>
      <family val="2"/>
    </font>
    <font>
      <b/>
      <sz val="9"/>
      <color indexed="5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color indexed="58"/>
      <name val="Arial"/>
      <family val="2"/>
    </font>
    <font>
      <b/>
      <sz val="10"/>
      <name val="Cambria Math"/>
      <family val="1"/>
    </font>
    <font>
      <b/>
      <vertAlign val="superscript"/>
      <sz val="7"/>
      <color indexed="62"/>
      <name val="Times New Roman"/>
      <family val="1"/>
    </font>
    <font>
      <sz val="9"/>
      <name val="Arial"/>
      <family val="2"/>
    </font>
    <font>
      <b/>
      <sz val="8"/>
      <name val="Arial"/>
      <family val="2"/>
    </font>
    <font>
      <b/>
      <vertAlign val="superscript"/>
      <sz val="8"/>
      <name val="Times New Roman"/>
      <family val="1"/>
    </font>
    <font>
      <sz val="8"/>
      <name val="Arial"/>
      <family val="2"/>
    </font>
    <font>
      <b/>
      <sz val="26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u/>
      <sz val="14"/>
      <name val="Arial"/>
      <family val="2"/>
    </font>
    <font>
      <sz val="11"/>
      <color indexed="58"/>
      <name val="Arial"/>
      <family val="2"/>
    </font>
    <font>
      <b/>
      <sz val="8"/>
      <color indexed="8"/>
      <name val="Arial"/>
      <family val="2"/>
    </font>
    <font>
      <b/>
      <vertAlign val="superscript"/>
      <sz val="8"/>
      <color indexed="8"/>
      <name val="Times New Roman"/>
      <family val="1"/>
    </font>
    <font>
      <b/>
      <i/>
      <sz val="8"/>
      <color indexed="8"/>
      <name val="Arial"/>
      <family val="2"/>
    </font>
    <font>
      <b/>
      <i/>
      <vertAlign val="subscript"/>
      <sz val="8"/>
      <color indexed="8"/>
      <name val="Times New Roman"/>
      <family val="1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4"/>
      <name val="Arial"/>
      <family val="2"/>
    </font>
    <font>
      <b/>
      <sz val="14"/>
      <color indexed="58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rgb="FFFF0000"/>
      <name val="Arial"/>
      <family val="2"/>
    </font>
    <font>
      <b/>
      <sz val="7"/>
      <color theme="4"/>
      <name val="Arial"/>
      <family val="2"/>
    </font>
    <font>
      <sz val="10"/>
      <color theme="4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C00000"/>
      <name val="Arial"/>
      <family val="2"/>
    </font>
    <font>
      <b/>
      <sz val="11"/>
      <color theme="8" tint="-0.499984740745262"/>
      <name val="Arial"/>
      <family val="2"/>
    </font>
    <font>
      <b/>
      <sz val="10"/>
      <color rgb="FF7030A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8" tint="-0.499984740745262"/>
      <name val="Arial"/>
      <family val="2"/>
    </font>
    <font>
      <sz val="7"/>
      <color rgb="FFFF0000"/>
      <name val="Arial"/>
      <family val="2"/>
    </font>
    <font>
      <b/>
      <sz val="12"/>
      <color rgb="FF00B050"/>
      <name val="Calibri"/>
      <family val="2"/>
      <scheme val="minor"/>
    </font>
    <font>
      <b/>
      <sz val="9"/>
      <color rgb="FFFF0000"/>
      <name val="Arial"/>
      <family val="2"/>
    </font>
    <font>
      <b/>
      <i/>
      <sz val="8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theme="3" tint="0.3999755851924192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367">
    <xf numFmtId="0" fontId="0" fillId="0" borderId="0" xfId="0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5" fillId="0" borderId="3" xfId="0" applyFont="1" applyBorder="1" applyAlignment="1">
      <alignment wrapText="1"/>
    </xf>
    <xf numFmtId="0" fontId="35" fillId="0" borderId="1" xfId="0" applyFont="1" applyBorder="1" applyAlignment="1">
      <alignment wrapText="1"/>
    </xf>
    <xf numFmtId="0" fontId="34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center" vertical="center" wrapText="1"/>
    </xf>
    <xf numFmtId="0" fontId="3" fillId="0" borderId="0" xfId="0" applyFont="1"/>
    <xf numFmtId="0" fontId="34" fillId="0" borderId="15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38" fillId="2" borderId="14" xfId="0" applyFont="1" applyFill="1" applyBorder="1" applyAlignment="1">
      <alignment horizontal="center" vertical="center" wrapText="1"/>
    </xf>
    <xf numFmtId="0" fontId="38" fillId="2" borderId="17" xfId="0" applyFont="1" applyFill="1" applyBorder="1" applyAlignment="1">
      <alignment horizontal="center" vertical="center" wrapText="1"/>
    </xf>
    <xf numFmtId="0" fontId="38" fillId="2" borderId="18" xfId="0" applyFont="1" applyFill="1" applyBorder="1" applyAlignment="1">
      <alignment horizontal="center" vertical="center" wrapText="1"/>
    </xf>
    <xf numFmtId="0" fontId="38" fillId="2" borderId="19" xfId="0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center" vertical="center" wrapText="1"/>
    </xf>
    <xf numFmtId="0" fontId="38" fillId="2" borderId="21" xfId="0" applyFont="1" applyFill="1" applyBorder="1" applyAlignment="1">
      <alignment horizontal="center" vertical="center" wrapText="1"/>
    </xf>
    <xf numFmtId="0" fontId="39" fillId="2" borderId="22" xfId="0" applyFont="1" applyFill="1" applyBorder="1" applyAlignment="1">
      <alignment horizontal="center" vertical="center" wrapText="1"/>
    </xf>
    <xf numFmtId="0" fontId="39" fillId="2" borderId="23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40" fillId="2" borderId="23" xfId="0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0" fontId="41" fillId="2" borderId="14" xfId="0" applyFont="1" applyFill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0" fontId="41" fillId="2" borderId="20" xfId="0" applyFont="1" applyFill="1" applyBorder="1" applyAlignment="1">
      <alignment horizontal="center" vertical="center" wrapText="1"/>
    </xf>
    <xf numFmtId="0" fontId="41" fillId="2" borderId="21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39" fillId="3" borderId="22" xfId="0" applyFont="1" applyFill="1" applyBorder="1" applyAlignment="1">
      <alignment horizontal="center" vertical="center" wrapText="1"/>
    </xf>
    <xf numFmtId="0" fontId="40" fillId="3" borderId="22" xfId="0" applyFont="1" applyFill="1" applyBorder="1" applyAlignment="1">
      <alignment horizontal="center" vertical="center" wrapText="1"/>
    </xf>
    <xf numFmtId="0" fontId="41" fillId="3" borderId="17" xfId="0" applyFont="1" applyFill="1" applyBorder="1" applyAlignment="1">
      <alignment horizontal="center" vertical="center" wrapText="1"/>
    </xf>
    <xf numFmtId="0" fontId="41" fillId="3" borderId="14" xfId="0" applyFont="1" applyFill="1" applyBorder="1" applyAlignment="1">
      <alignment horizontal="center" vertical="center" wrapText="1"/>
    </xf>
    <xf numFmtId="0" fontId="41" fillId="3" borderId="18" xfId="0" applyFont="1" applyFill="1" applyBorder="1" applyAlignment="1">
      <alignment horizontal="center" vertical="center" wrapText="1"/>
    </xf>
    <xf numFmtId="0" fontId="38" fillId="3" borderId="17" xfId="0" applyFont="1" applyFill="1" applyBorder="1" applyAlignment="1">
      <alignment horizontal="center" vertical="center" wrapText="1"/>
    </xf>
    <xf numFmtId="0" fontId="38" fillId="3" borderId="14" xfId="0" applyFont="1" applyFill="1" applyBorder="1" applyAlignment="1">
      <alignment horizontal="center" vertical="center" wrapText="1"/>
    </xf>
    <xf numFmtId="0" fontId="38" fillId="3" borderId="18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37" fillId="4" borderId="14" xfId="0" applyFont="1" applyFill="1" applyBorder="1" applyAlignment="1">
      <alignment horizontal="center" vertical="center" wrapText="1"/>
    </xf>
    <xf numFmtId="2" fontId="37" fillId="4" borderId="14" xfId="0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32" fillId="0" borderId="0" xfId="0" applyFont="1"/>
    <xf numFmtId="0" fontId="45" fillId="0" borderId="3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 wrapText="1"/>
    </xf>
    <xf numFmtId="0" fontId="46" fillId="0" borderId="30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6" fillId="0" borderId="2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left" vertical="center" wrapText="1"/>
    </xf>
    <xf numFmtId="0" fontId="46" fillId="0" borderId="32" xfId="0" applyFont="1" applyBorder="1" applyAlignment="1">
      <alignment horizontal="left" vertical="center" wrapText="1"/>
    </xf>
    <xf numFmtId="0" fontId="46" fillId="0" borderId="25" xfId="0" applyFont="1" applyBorder="1" applyAlignment="1">
      <alignment horizontal="left" vertical="center" wrapText="1"/>
    </xf>
    <xf numFmtId="0" fontId="46" fillId="0" borderId="26" xfId="0" applyFont="1" applyBorder="1" applyAlignment="1">
      <alignment horizontal="left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center" vertical="center" wrapText="1"/>
    </xf>
    <xf numFmtId="49" fontId="13" fillId="0" borderId="14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9" fillId="2" borderId="33" xfId="0" applyFont="1" applyFill="1" applyBorder="1" applyAlignment="1">
      <alignment vertical="center" wrapText="1"/>
    </xf>
    <xf numFmtId="0" fontId="39" fillId="2" borderId="0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vertical="center"/>
    </xf>
    <xf numFmtId="0" fontId="20" fillId="2" borderId="31" xfId="0" applyFont="1" applyFill="1" applyBorder="1" applyAlignment="1">
      <alignment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0" fontId="5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right"/>
    </xf>
    <xf numFmtId="0" fontId="2" fillId="2" borderId="33" xfId="0" applyFont="1" applyFill="1" applyBorder="1" applyAlignment="1">
      <alignment horizontal="left"/>
    </xf>
    <xf numFmtId="0" fontId="5" fillId="2" borderId="33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/>
    <xf numFmtId="0" fontId="2" fillId="2" borderId="37" xfId="0" applyFont="1" applyFill="1" applyBorder="1"/>
    <xf numFmtId="10" fontId="10" fillId="2" borderId="33" xfId="0" applyNumberFormat="1" applyFont="1" applyFill="1" applyBorder="1" applyAlignment="1">
      <alignment horizontal="left"/>
    </xf>
    <xf numFmtId="0" fontId="2" fillId="2" borderId="33" xfId="0" applyFont="1" applyFill="1" applyBorder="1" applyAlignment="1"/>
    <xf numFmtId="0" fontId="2" fillId="2" borderId="0" xfId="0" applyFont="1" applyFill="1" applyBorder="1" applyAlignment="1"/>
    <xf numFmtId="0" fontId="2" fillId="2" borderId="31" xfId="0" applyFont="1" applyFill="1" applyBorder="1" applyAlignment="1">
      <alignment horizontal="left"/>
    </xf>
    <xf numFmtId="10" fontId="21" fillId="2" borderId="31" xfId="0" applyNumberFormat="1" applyFont="1" applyFill="1" applyBorder="1" applyAlignment="1">
      <alignment horizontal="left"/>
    </xf>
    <xf numFmtId="10" fontId="5" fillId="2" borderId="31" xfId="0" applyNumberFormat="1" applyFont="1" applyFill="1" applyBorder="1" applyAlignment="1">
      <alignment horizontal="left"/>
    </xf>
    <xf numFmtId="0" fontId="2" fillId="2" borderId="31" xfId="0" applyFont="1" applyFill="1" applyBorder="1" applyAlignment="1"/>
    <xf numFmtId="0" fontId="2" fillId="2" borderId="31" xfId="0" applyFont="1" applyFill="1" applyBorder="1"/>
    <xf numFmtId="0" fontId="2" fillId="2" borderId="3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3" fontId="5" fillId="2" borderId="33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2" fontId="2" fillId="2" borderId="3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/>
    </xf>
    <xf numFmtId="0" fontId="28" fillId="2" borderId="55" xfId="0" applyFont="1" applyFill="1" applyBorder="1" applyAlignment="1">
      <alignment vertical="center"/>
    </xf>
    <xf numFmtId="0" fontId="28" fillId="2" borderId="56" xfId="0" applyFont="1" applyFill="1" applyBorder="1" applyAlignment="1">
      <alignment vertical="center"/>
    </xf>
    <xf numFmtId="0" fontId="28" fillId="2" borderId="57" xfId="0" applyFont="1" applyFill="1" applyBorder="1" applyAlignment="1">
      <alignment vertical="center"/>
    </xf>
    <xf numFmtId="0" fontId="28" fillId="2" borderId="58" xfId="0" applyFont="1" applyFill="1" applyBorder="1" applyAlignment="1">
      <alignment vertical="center"/>
    </xf>
    <xf numFmtId="0" fontId="28" fillId="2" borderId="59" xfId="0" applyFont="1" applyFill="1" applyBorder="1" applyAlignment="1">
      <alignment vertical="center"/>
    </xf>
    <xf numFmtId="0" fontId="28" fillId="2" borderId="14" xfId="0" applyFont="1" applyFill="1" applyBorder="1" applyAlignment="1">
      <alignment vertical="center"/>
    </xf>
    <xf numFmtId="0" fontId="28" fillId="2" borderId="60" xfId="0" applyFont="1" applyFill="1" applyBorder="1" applyAlignment="1">
      <alignment vertical="center"/>
    </xf>
    <xf numFmtId="0" fontId="28" fillId="2" borderId="20" xfId="0" applyFont="1" applyFill="1" applyBorder="1" applyAlignment="1">
      <alignment horizontal="center" vertical="center"/>
    </xf>
    <xf numFmtId="0" fontId="28" fillId="2" borderId="61" xfId="0" applyFont="1" applyFill="1" applyBorder="1" applyAlignment="1">
      <alignment horizontal="center" vertical="center"/>
    </xf>
    <xf numFmtId="0" fontId="54" fillId="2" borderId="58" xfId="0" applyFont="1" applyFill="1" applyBorder="1" applyAlignment="1">
      <alignment horizontal="center" vertical="center"/>
    </xf>
    <xf numFmtId="0" fontId="28" fillId="2" borderId="58" xfId="0" applyFont="1" applyFill="1" applyBorder="1" applyAlignment="1">
      <alignment horizontal="center" vertical="center"/>
    </xf>
    <xf numFmtId="199" fontId="54" fillId="2" borderId="58" xfId="0" applyNumberFormat="1" applyFont="1" applyFill="1" applyBorder="1" applyAlignment="1">
      <alignment horizontal="center" vertical="center"/>
    </xf>
    <xf numFmtId="0" fontId="55" fillId="2" borderId="58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/>
    </xf>
    <xf numFmtId="3" fontId="29" fillId="2" borderId="0" xfId="0" applyNumberFormat="1" applyFont="1" applyFill="1" applyBorder="1" applyAlignment="1">
      <alignment horizontal="center" vertical="center"/>
    </xf>
    <xf numFmtId="0" fontId="29" fillId="0" borderId="60" xfId="0" applyFont="1" applyFill="1" applyBorder="1"/>
    <xf numFmtId="3" fontId="54" fillId="0" borderId="40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54" fillId="2" borderId="0" xfId="0" applyFont="1" applyFill="1" applyAlignment="1">
      <alignment horizontal="center" vertical="center"/>
    </xf>
    <xf numFmtId="10" fontId="29" fillId="0" borderId="0" xfId="0" applyNumberFormat="1" applyFont="1" applyFill="1" applyBorder="1" applyAlignment="1">
      <alignment horizontal="center" vertical="center" wrapText="1"/>
    </xf>
    <xf numFmtId="0" fontId="28" fillId="5" borderId="58" xfId="0" applyFont="1" applyFill="1" applyBorder="1" applyAlignment="1">
      <alignment vertical="center"/>
    </xf>
    <xf numFmtId="0" fontId="4" fillId="5" borderId="58" xfId="0" applyFont="1" applyFill="1" applyBorder="1" applyAlignment="1">
      <alignment horizontal="center" vertical="center"/>
    </xf>
    <xf numFmtId="0" fontId="29" fillId="5" borderId="58" xfId="0" applyFont="1" applyFill="1" applyBorder="1" applyAlignment="1">
      <alignment horizontal="center" vertical="center" textRotation="90" wrapText="1"/>
    </xf>
    <xf numFmtId="3" fontId="28" fillId="6" borderId="14" xfId="0" applyNumberFormat="1" applyFont="1" applyFill="1" applyBorder="1" applyAlignment="1">
      <alignment horizontal="center" vertical="center" wrapText="1"/>
    </xf>
    <xf numFmtId="3" fontId="28" fillId="6" borderId="14" xfId="1" applyNumberFormat="1" applyFont="1" applyFill="1" applyBorder="1" applyAlignment="1">
      <alignment horizontal="center" vertical="center" wrapText="1"/>
    </xf>
    <xf numFmtId="0" fontId="5" fillId="7" borderId="64" xfId="0" applyFont="1" applyFill="1" applyBorder="1" applyAlignment="1">
      <alignment horizontal="center" vertical="center"/>
    </xf>
    <xf numFmtId="0" fontId="28" fillId="7" borderId="65" xfId="0" applyFont="1" applyFill="1" applyBorder="1" applyAlignment="1">
      <alignment horizontal="center" vertical="center"/>
    </xf>
    <xf numFmtId="3" fontId="28" fillId="7" borderId="65" xfId="0" applyNumberFormat="1" applyFont="1" applyFill="1" applyBorder="1" applyAlignment="1">
      <alignment horizontal="center" wrapText="1"/>
    </xf>
    <xf numFmtId="0" fontId="29" fillId="7" borderId="65" xfId="0" applyFont="1" applyFill="1" applyBorder="1" applyAlignment="1">
      <alignment horizontal="center" vertical="center"/>
    </xf>
    <xf numFmtId="3" fontId="28" fillId="7" borderId="56" xfId="0" applyNumberFormat="1" applyFont="1" applyFill="1" applyBorder="1" applyAlignment="1">
      <alignment horizontal="center" vertical="center"/>
    </xf>
    <xf numFmtId="3" fontId="29" fillId="7" borderId="56" xfId="0" applyNumberFormat="1" applyFont="1" applyFill="1" applyBorder="1" applyAlignment="1">
      <alignment horizontal="center" vertical="center"/>
    </xf>
    <xf numFmtId="2" fontId="29" fillId="7" borderId="56" xfId="0" applyNumberFormat="1" applyFont="1" applyFill="1" applyBorder="1" applyAlignment="1">
      <alignment horizontal="center" vertical="center"/>
    </xf>
    <xf numFmtId="4" fontId="29" fillId="7" borderId="56" xfId="0" applyNumberFormat="1" applyFont="1" applyFill="1" applyBorder="1" applyAlignment="1">
      <alignment horizontal="center" vertical="center"/>
    </xf>
    <xf numFmtId="0" fontId="56" fillId="7" borderId="56" xfId="0" applyFont="1" applyFill="1" applyBorder="1" applyAlignment="1">
      <alignment horizontal="center" vertical="center"/>
    </xf>
    <xf numFmtId="0" fontId="29" fillId="7" borderId="56" xfId="0" applyFont="1" applyFill="1" applyBorder="1" applyAlignment="1">
      <alignment horizontal="center" vertical="center"/>
    </xf>
    <xf numFmtId="0" fontId="28" fillId="7" borderId="57" xfId="0" applyFont="1" applyFill="1" applyBorder="1" applyAlignment="1">
      <alignment horizontal="center" vertical="center"/>
    </xf>
    <xf numFmtId="10" fontId="5" fillId="7" borderId="39" xfId="2" applyNumberFormat="1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3" fontId="28" fillId="7" borderId="14" xfId="0" applyNumberFormat="1" applyFont="1" applyFill="1" applyBorder="1" applyAlignment="1">
      <alignment horizontal="center" wrapText="1"/>
    </xf>
    <xf numFmtId="0" fontId="29" fillId="7" borderId="14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/>
    </xf>
    <xf numFmtId="3" fontId="28" fillId="7" borderId="14" xfId="0" applyNumberFormat="1" applyFont="1" applyFill="1" applyBorder="1" applyAlignment="1">
      <alignment horizontal="center" vertical="center"/>
    </xf>
    <xf numFmtId="3" fontId="29" fillId="7" borderId="14" xfId="0" applyNumberFormat="1" applyFont="1" applyFill="1" applyBorder="1" applyAlignment="1">
      <alignment horizontal="center" vertical="center"/>
    </xf>
    <xf numFmtId="2" fontId="29" fillId="7" borderId="14" xfId="0" applyNumberFormat="1" applyFont="1" applyFill="1" applyBorder="1" applyAlignment="1">
      <alignment horizontal="center" vertical="center"/>
    </xf>
    <xf numFmtId="4" fontId="29" fillId="7" borderId="14" xfId="0" applyNumberFormat="1" applyFont="1" applyFill="1" applyBorder="1" applyAlignment="1">
      <alignment horizontal="center" vertical="center"/>
    </xf>
    <xf numFmtId="0" fontId="56" fillId="7" borderId="14" xfId="0" applyFont="1" applyFill="1" applyBorder="1" applyAlignment="1">
      <alignment horizontal="center" vertical="center"/>
    </xf>
    <xf numFmtId="0" fontId="28" fillId="7" borderId="60" xfId="0" applyFont="1" applyFill="1" applyBorder="1" applyAlignment="1">
      <alignment horizontal="center" vertical="center"/>
    </xf>
    <xf numFmtId="10" fontId="5" fillId="7" borderId="66" xfId="2" applyNumberFormat="1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28" fillId="7" borderId="20" xfId="0" applyFont="1" applyFill="1" applyBorder="1" applyAlignment="1">
      <alignment horizontal="center" vertical="center"/>
    </xf>
    <xf numFmtId="3" fontId="28" fillId="7" borderId="20" xfId="0" applyNumberFormat="1" applyFont="1" applyFill="1" applyBorder="1" applyAlignment="1">
      <alignment horizontal="center" wrapText="1"/>
    </xf>
    <xf numFmtId="0" fontId="29" fillId="7" borderId="20" xfId="0" applyFont="1" applyFill="1" applyBorder="1" applyAlignment="1">
      <alignment horizontal="center" vertical="center"/>
    </xf>
    <xf numFmtId="3" fontId="28" fillId="7" borderId="20" xfId="0" applyNumberFormat="1" applyFont="1" applyFill="1" applyBorder="1" applyAlignment="1">
      <alignment horizontal="center" vertical="center"/>
    </xf>
    <xf numFmtId="3" fontId="29" fillId="7" borderId="20" xfId="0" applyNumberFormat="1" applyFont="1" applyFill="1" applyBorder="1" applyAlignment="1">
      <alignment horizontal="center" vertical="center"/>
    </xf>
    <xf numFmtId="2" fontId="29" fillId="7" borderId="20" xfId="0" applyNumberFormat="1" applyFont="1" applyFill="1" applyBorder="1" applyAlignment="1">
      <alignment horizontal="center" vertical="center"/>
    </xf>
    <xf numFmtId="4" fontId="29" fillId="7" borderId="20" xfId="0" applyNumberFormat="1" applyFont="1" applyFill="1" applyBorder="1" applyAlignment="1">
      <alignment horizontal="center" vertical="center"/>
    </xf>
    <xf numFmtId="0" fontId="56" fillId="7" borderId="20" xfId="0" applyFont="1" applyFill="1" applyBorder="1" applyAlignment="1">
      <alignment horizontal="center" vertical="center"/>
    </xf>
    <xf numFmtId="0" fontId="28" fillId="7" borderId="61" xfId="0" applyFont="1" applyFill="1" applyBorder="1" applyAlignment="1">
      <alignment horizontal="center" vertical="center"/>
    </xf>
    <xf numFmtId="10" fontId="5" fillId="7" borderId="62" xfId="2" applyNumberFormat="1" applyFont="1" applyFill="1" applyBorder="1" applyAlignment="1">
      <alignment horizontal="center" vertical="center"/>
    </xf>
    <xf numFmtId="3" fontId="56" fillId="8" borderId="67" xfId="0" applyNumberFormat="1" applyFont="1" applyFill="1" applyBorder="1" applyAlignment="1">
      <alignment horizontal="center" vertical="center"/>
    </xf>
    <xf numFmtId="3" fontId="56" fillId="8" borderId="68" xfId="0" applyNumberFormat="1" applyFont="1" applyFill="1" applyBorder="1" applyAlignment="1">
      <alignment horizontal="center" vertical="center"/>
    </xf>
    <xf numFmtId="2" fontId="56" fillId="8" borderId="68" xfId="0" applyNumberFormat="1" applyFont="1" applyFill="1" applyBorder="1" applyAlignment="1">
      <alignment horizontal="center" vertical="center"/>
    </xf>
    <xf numFmtId="4" fontId="56" fillId="8" borderId="68" xfId="0" applyNumberFormat="1" applyFont="1" applyFill="1" applyBorder="1" applyAlignment="1">
      <alignment horizontal="center" vertical="center"/>
    </xf>
    <xf numFmtId="0" fontId="56" fillId="8" borderId="68" xfId="0" applyFont="1" applyFill="1" applyBorder="1" applyAlignment="1">
      <alignment horizontal="center" vertical="center"/>
    </xf>
    <xf numFmtId="3" fontId="29" fillId="8" borderId="68" xfId="0" applyNumberFormat="1" applyFont="1" applyFill="1" applyBorder="1" applyAlignment="1">
      <alignment horizontal="center" vertical="center"/>
    </xf>
    <xf numFmtId="2" fontId="29" fillId="8" borderId="68" xfId="0" applyNumberFormat="1" applyFont="1" applyFill="1" applyBorder="1" applyAlignment="1">
      <alignment horizontal="center" vertical="center"/>
    </xf>
    <xf numFmtId="0" fontId="28" fillId="8" borderId="69" xfId="0" applyFont="1" applyFill="1" applyBorder="1" applyAlignment="1">
      <alignment horizontal="center" vertical="center"/>
    </xf>
    <xf numFmtId="10" fontId="57" fillId="8" borderId="68" xfId="2" applyNumberFormat="1" applyFont="1" applyFill="1" applyBorder="1" applyAlignment="1">
      <alignment horizontal="center" vertical="center"/>
    </xf>
    <xf numFmtId="0" fontId="54" fillId="2" borderId="49" xfId="0" applyFont="1" applyFill="1" applyBorder="1" applyAlignment="1">
      <alignment horizontal="center" vertical="center"/>
    </xf>
    <xf numFmtId="0" fontId="54" fillId="2" borderId="6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29" fillId="6" borderId="58" xfId="0" applyFont="1" applyFill="1" applyBorder="1" applyAlignment="1">
      <alignment horizontal="center" vertical="center" wrapText="1"/>
    </xf>
    <xf numFmtId="0" fontId="29" fillId="5" borderId="58" xfId="0" applyFont="1" applyFill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3" fontId="7" fillId="2" borderId="63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29" fillId="5" borderId="58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3" fontId="29" fillId="6" borderId="58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justify" vertical="center" wrapText="1"/>
    </xf>
    <xf numFmtId="3" fontId="28" fillId="6" borderId="58" xfId="0" applyNumberFormat="1" applyFont="1" applyFill="1" applyBorder="1" applyAlignment="1">
      <alignment horizontal="center" vertical="center" wrapText="1"/>
    </xf>
    <xf numFmtId="0" fontId="28" fillId="2" borderId="58" xfId="0" applyFont="1" applyFill="1" applyBorder="1" applyAlignment="1">
      <alignment horizontal="center" vertical="center" wrapText="1"/>
    </xf>
    <xf numFmtId="0" fontId="28" fillId="2" borderId="58" xfId="0" applyFont="1" applyFill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28" fillId="6" borderId="58" xfId="0" applyFont="1" applyFill="1" applyBorder="1" applyAlignment="1">
      <alignment horizontal="center" vertical="center"/>
    </xf>
    <xf numFmtId="0" fontId="28" fillId="5" borderId="58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/>
    </xf>
    <xf numFmtId="0" fontId="42" fillId="0" borderId="15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9" fillId="0" borderId="3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10" fontId="29" fillId="6" borderId="58" xfId="2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3" fontId="5" fillId="2" borderId="33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/>
    </xf>
    <xf numFmtId="0" fontId="28" fillId="5" borderId="58" xfId="0" applyFont="1" applyFill="1" applyBorder="1" applyAlignment="1">
      <alignment horizontal="center" vertical="center" wrapText="1"/>
    </xf>
    <xf numFmtId="0" fontId="48" fillId="2" borderId="33" xfId="0" applyFont="1" applyFill="1" applyBorder="1" applyAlignment="1">
      <alignment horizontal="center" vertical="center" wrapText="1"/>
    </xf>
    <xf numFmtId="0" fontId="48" fillId="2" borderId="31" xfId="0" applyFont="1" applyFill="1" applyBorder="1" applyAlignment="1">
      <alignment horizontal="center" vertical="center" wrapText="1"/>
    </xf>
    <xf numFmtId="0" fontId="39" fillId="2" borderId="15" xfId="0" applyFont="1" applyFill="1" applyBorder="1" applyAlignment="1">
      <alignment horizontal="center" vertical="center"/>
    </xf>
    <xf numFmtId="0" fontId="39" fillId="2" borderId="33" xfId="0" applyFont="1" applyFill="1" applyBorder="1" applyAlignment="1">
      <alignment horizontal="center" vertical="center"/>
    </xf>
    <xf numFmtId="0" fontId="39" fillId="2" borderId="29" xfId="0" applyFont="1" applyFill="1" applyBorder="1" applyAlignment="1">
      <alignment horizontal="center" vertical="center"/>
    </xf>
    <xf numFmtId="0" fontId="39" fillId="2" borderId="31" xfId="0" applyFont="1" applyFill="1" applyBorder="1" applyAlignment="1">
      <alignment horizontal="center" vertical="center"/>
    </xf>
    <xf numFmtId="0" fontId="39" fillId="2" borderId="33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 wrapText="1"/>
    </xf>
    <xf numFmtId="0" fontId="39" fillId="2" borderId="31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textRotation="90" wrapText="1"/>
    </xf>
    <xf numFmtId="0" fontId="7" fillId="2" borderId="22" xfId="0" applyFont="1" applyFill="1" applyBorder="1" applyAlignment="1">
      <alignment horizontal="center" vertical="center" textRotation="90" wrapText="1"/>
    </xf>
    <xf numFmtId="0" fontId="7" fillId="2" borderId="23" xfId="0" applyFont="1" applyFill="1" applyBorder="1" applyAlignment="1">
      <alignment horizontal="center" vertical="center" textRotation="90" wrapText="1"/>
    </xf>
    <xf numFmtId="3" fontId="28" fillId="6" borderId="59" xfId="0" applyNumberFormat="1" applyFont="1" applyFill="1" applyBorder="1" applyAlignment="1">
      <alignment horizontal="center" vertical="center"/>
    </xf>
    <xf numFmtId="3" fontId="28" fillId="6" borderId="14" xfId="0" applyNumberFormat="1" applyFont="1" applyFill="1" applyBorder="1" applyAlignment="1">
      <alignment horizontal="center" vertical="center"/>
    </xf>
    <xf numFmtId="0" fontId="48" fillId="2" borderId="33" xfId="0" applyFont="1" applyFill="1" applyBorder="1" applyAlignment="1">
      <alignment horizontal="right" vertical="center" wrapText="1"/>
    </xf>
    <xf numFmtId="0" fontId="48" fillId="2" borderId="31" xfId="0" applyFont="1" applyFill="1" applyBorder="1" applyAlignment="1">
      <alignment horizontal="right" vertical="center" wrapText="1"/>
    </xf>
    <xf numFmtId="0" fontId="29" fillId="5" borderId="58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5" fillId="5" borderId="58" xfId="0" applyFont="1" applyFill="1" applyBorder="1" applyAlignment="1">
      <alignment horizontal="center" vertical="center" textRotation="90" wrapText="1"/>
    </xf>
    <xf numFmtId="0" fontId="48" fillId="2" borderId="38" xfId="0" applyFont="1" applyFill="1" applyBorder="1" applyAlignment="1">
      <alignment horizontal="center" vertical="center" wrapText="1"/>
    </xf>
    <xf numFmtId="0" fontId="48" fillId="2" borderId="2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8" fillId="0" borderId="25" xfId="0" applyFont="1" applyBorder="1" applyAlignment="1">
      <alignment horizontal="justify" vertical="center" wrapText="1"/>
    </xf>
    <xf numFmtId="0" fontId="34" fillId="0" borderId="49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justify" vertical="center" wrapText="1"/>
    </xf>
    <xf numFmtId="0" fontId="50" fillId="0" borderId="0" xfId="0" applyFont="1" applyAlignment="1">
      <alignment horizontal="justify" vertical="center" wrapText="1"/>
    </xf>
    <xf numFmtId="0" fontId="51" fillId="0" borderId="40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46" fillId="0" borderId="0" xfId="0" applyFont="1" applyAlignment="1">
      <alignment horizontal="justify" vertical="center" wrapText="1"/>
    </xf>
    <xf numFmtId="0" fontId="45" fillId="0" borderId="49" xfId="0" applyFont="1" applyBorder="1" applyAlignment="1">
      <alignment horizontal="center" vertical="center" wrapText="1"/>
    </xf>
    <xf numFmtId="0" fontId="45" fillId="0" borderId="51" xfId="0" applyFont="1" applyBorder="1" applyAlignment="1">
      <alignment horizontal="center" vertical="center" wrapText="1"/>
    </xf>
    <xf numFmtId="0" fontId="45" fillId="0" borderId="54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45" fillId="0" borderId="43" xfId="0" applyFont="1" applyBorder="1" applyAlignment="1">
      <alignment horizontal="center" vertical="center" wrapText="1"/>
    </xf>
    <xf numFmtId="0" fontId="45" fillId="0" borderId="44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justify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45" fillId="0" borderId="37" xfId="0" applyFont="1" applyBorder="1" applyAlignment="1">
      <alignment horizontal="center" vertical="center" wrapText="1"/>
    </xf>
    <xf numFmtId="0" fontId="45" fillId="0" borderId="29" xfId="0" applyFont="1" applyBorder="1" applyAlignment="1">
      <alignment horizontal="center" vertical="center" wrapText="1"/>
    </xf>
    <xf numFmtId="0" fontId="45" fillId="0" borderId="3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46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 wrapText="1"/>
    </xf>
    <xf numFmtId="0" fontId="45" fillId="0" borderId="53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2" name="Text Box 554">
          <a:extLst>
            <a:ext uri="{FF2B5EF4-FFF2-40B4-BE49-F238E27FC236}">
              <a16:creationId xmlns:a16="http://schemas.microsoft.com/office/drawing/2014/main" id="{8037A309-85C8-F740-97AA-2516169C4274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10</xdr:col>
      <xdr:colOff>0</xdr:colOff>
      <xdr:row>9</xdr:row>
      <xdr:rowOff>139700</xdr:rowOff>
    </xdr:from>
    <xdr:to>
      <xdr:col>10</xdr:col>
      <xdr:colOff>88900</xdr:colOff>
      <xdr:row>9</xdr:row>
      <xdr:rowOff>457200</xdr:rowOff>
    </xdr:to>
    <xdr:sp macro="" textlink="">
      <xdr:nvSpPr>
        <xdr:cNvPr id="795555" name="Text Box 556">
          <a:extLst>
            <a:ext uri="{FF2B5EF4-FFF2-40B4-BE49-F238E27FC236}">
              <a16:creationId xmlns:a16="http://schemas.microsoft.com/office/drawing/2014/main" id="{4FAA9EF9-DEBD-6C49-8530-FDC7A1C3F06A}"/>
            </a:ext>
          </a:extLst>
        </xdr:cNvPr>
        <xdr:cNvSpPr txBox="1">
          <a:spLocks noChangeArrowheads="1"/>
        </xdr:cNvSpPr>
      </xdr:nvSpPr>
      <xdr:spPr bwMode="auto">
        <a:xfrm>
          <a:off x="78359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4" name="Text Box 557">
          <a:extLst>
            <a:ext uri="{FF2B5EF4-FFF2-40B4-BE49-F238E27FC236}">
              <a16:creationId xmlns:a16="http://schemas.microsoft.com/office/drawing/2014/main" id="{D090CBB5-C18A-E446-85C1-8284E1534B18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5" name="Text Box 549">
          <a:extLst>
            <a:ext uri="{FF2B5EF4-FFF2-40B4-BE49-F238E27FC236}">
              <a16:creationId xmlns:a16="http://schemas.microsoft.com/office/drawing/2014/main" id="{AECD23DE-25DF-7744-95DC-40588F2363D0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6" name="Text Box 552">
          <a:extLst>
            <a:ext uri="{FF2B5EF4-FFF2-40B4-BE49-F238E27FC236}">
              <a16:creationId xmlns:a16="http://schemas.microsoft.com/office/drawing/2014/main" id="{36CC8C1E-1692-1D46-BFEE-560422CC50BA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7" name="Text Box 554">
          <a:extLst>
            <a:ext uri="{FF2B5EF4-FFF2-40B4-BE49-F238E27FC236}">
              <a16:creationId xmlns:a16="http://schemas.microsoft.com/office/drawing/2014/main" id="{C09C45B9-BF43-7D44-BA73-7ABA769B3320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8" name="Text Box 557">
          <a:extLst>
            <a:ext uri="{FF2B5EF4-FFF2-40B4-BE49-F238E27FC236}">
              <a16:creationId xmlns:a16="http://schemas.microsoft.com/office/drawing/2014/main" id="{A14C390A-AC40-A64E-9056-47D20BB7ABE4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9" name="Text Box 549">
          <a:extLst>
            <a:ext uri="{FF2B5EF4-FFF2-40B4-BE49-F238E27FC236}">
              <a16:creationId xmlns:a16="http://schemas.microsoft.com/office/drawing/2014/main" id="{F4C51040-66E0-994F-A921-E157CFE37297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10" name="Text Box 552">
          <a:extLst>
            <a:ext uri="{FF2B5EF4-FFF2-40B4-BE49-F238E27FC236}">
              <a16:creationId xmlns:a16="http://schemas.microsoft.com/office/drawing/2014/main" id="{36826154-271B-C34F-B985-B6E011D78417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11" name="Text Box 549">
          <a:extLst>
            <a:ext uri="{FF2B5EF4-FFF2-40B4-BE49-F238E27FC236}">
              <a16:creationId xmlns:a16="http://schemas.microsoft.com/office/drawing/2014/main" id="{596209BA-2FE4-8D4A-8EF1-CD1F9C0350C6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12" name="Text Box 552">
          <a:extLst>
            <a:ext uri="{FF2B5EF4-FFF2-40B4-BE49-F238E27FC236}">
              <a16:creationId xmlns:a16="http://schemas.microsoft.com/office/drawing/2014/main" id="{7A060E38-882E-8F43-A406-B1830933FBE4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13" name="Text Box 549">
          <a:extLst>
            <a:ext uri="{FF2B5EF4-FFF2-40B4-BE49-F238E27FC236}">
              <a16:creationId xmlns:a16="http://schemas.microsoft.com/office/drawing/2014/main" id="{9CF5F3A9-AF31-BF47-8156-9761090FDDA9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14" name="Text Box 552">
          <a:extLst>
            <a:ext uri="{FF2B5EF4-FFF2-40B4-BE49-F238E27FC236}">
              <a16:creationId xmlns:a16="http://schemas.microsoft.com/office/drawing/2014/main" id="{43FC884B-9AF5-E243-BA62-25B11F0A2F09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15" name="Text Box 554">
          <a:extLst>
            <a:ext uri="{FF2B5EF4-FFF2-40B4-BE49-F238E27FC236}">
              <a16:creationId xmlns:a16="http://schemas.microsoft.com/office/drawing/2014/main" id="{CB5EF3CE-35F5-9A46-9186-DA0321D18864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16" name="Text Box 557">
          <a:extLst>
            <a:ext uri="{FF2B5EF4-FFF2-40B4-BE49-F238E27FC236}">
              <a16:creationId xmlns:a16="http://schemas.microsoft.com/office/drawing/2014/main" id="{CEA0CCCF-ED2A-BA42-A98D-DB5E529A5665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17" name="Text Box 554">
          <a:extLst>
            <a:ext uri="{FF2B5EF4-FFF2-40B4-BE49-F238E27FC236}">
              <a16:creationId xmlns:a16="http://schemas.microsoft.com/office/drawing/2014/main" id="{52CCE77E-3FAC-C44B-8CD7-473A7AB05624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18" name="Text Box 557">
          <a:extLst>
            <a:ext uri="{FF2B5EF4-FFF2-40B4-BE49-F238E27FC236}">
              <a16:creationId xmlns:a16="http://schemas.microsoft.com/office/drawing/2014/main" id="{B0CD7E99-5DC6-6F40-B116-2DBFA3CCF400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19" name="Text Box 549">
          <a:extLst>
            <a:ext uri="{FF2B5EF4-FFF2-40B4-BE49-F238E27FC236}">
              <a16:creationId xmlns:a16="http://schemas.microsoft.com/office/drawing/2014/main" id="{E1F764AB-1994-914B-B6C3-F5F1AEF04C41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20" name="Text Box 552">
          <a:extLst>
            <a:ext uri="{FF2B5EF4-FFF2-40B4-BE49-F238E27FC236}">
              <a16:creationId xmlns:a16="http://schemas.microsoft.com/office/drawing/2014/main" id="{80FF212D-6B7B-9848-A487-FA0535240BC5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21" name="Text Box 549">
          <a:extLst>
            <a:ext uri="{FF2B5EF4-FFF2-40B4-BE49-F238E27FC236}">
              <a16:creationId xmlns:a16="http://schemas.microsoft.com/office/drawing/2014/main" id="{1A87EFC1-58C8-B749-BE7A-43E509C4AF02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22" name="Text Box 552">
          <a:extLst>
            <a:ext uri="{FF2B5EF4-FFF2-40B4-BE49-F238E27FC236}">
              <a16:creationId xmlns:a16="http://schemas.microsoft.com/office/drawing/2014/main" id="{628E1D2F-ED85-854E-ADCD-CD0512A45105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23" name="Text Box 554">
          <a:extLst>
            <a:ext uri="{FF2B5EF4-FFF2-40B4-BE49-F238E27FC236}">
              <a16:creationId xmlns:a16="http://schemas.microsoft.com/office/drawing/2014/main" id="{E4741346-3CE9-2B48-9BEA-803A39F2EDA0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10</xdr:col>
      <xdr:colOff>0</xdr:colOff>
      <xdr:row>9</xdr:row>
      <xdr:rowOff>139700</xdr:rowOff>
    </xdr:from>
    <xdr:to>
      <xdr:col>10</xdr:col>
      <xdr:colOff>88900</xdr:colOff>
      <xdr:row>9</xdr:row>
      <xdr:rowOff>279400</xdr:rowOff>
    </xdr:to>
    <xdr:sp macro="" textlink="">
      <xdr:nvSpPr>
        <xdr:cNvPr id="795576" name="Text Box 556">
          <a:extLst>
            <a:ext uri="{FF2B5EF4-FFF2-40B4-BE49-F238E27FC236}">
              <a16:creationId xmlns:a16="http://schemas.microsoft.com/office/drawing/2014/main" id="{257220EB-21FB-AB41-8CC5-674486E0E5D5}"/>
            </a:ext>
          </a:extLst>
        </xdr:cNvPr>
        <xdr:cNvSpPr txBox="1">
          <a:spLocks noChangeArrowheads="1"/>
        </xdr:cNvSpPr>
      </xdr:nvSpPr>
      <xdr:spPr bwMode="auto">
        <a:xfrm>
          <a:off x="78359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25" name="Text Box 557">
          <a:extLst>
            <a:ext uri="{FF2B5EF4-FFF2-40B4-BE49-F238E27FC236}">
              <a16:creationId xmlns:a16="http://schemas.microsoft.com/office/drawing/2014/main" id="{7918878C-4CA7-904D-A419-7281E8692DCD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26" name="Text Box 549">
          <a:extLst>
            <a:ext uri="{FF2B5EF4-FFF2-40B4-BE49-F238E27FC236}">
              <a16:creationId xmlns:a16="http://schemas.microsoft.com/office/drawing/2014/main" id="{981CA350-72AE-7C44-A0E4-25CC285033D1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27" name="Text Box 552">
          <a:extLst>
            <a:ext uri="{FF2B5EF4-FFF2-40B4-BE49-F238E27FC236}">
              <a16:creationId xmlns:a16="http://schemas.microsoft.com/office/drawing/2014/main" id="{4F8CC446-5400-F24F-80C6-8A9CA551B303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28" name="Text Box 554">
          <a:extLst>
            <a:ext uri="{FF2B5EF4-FFF2-40B4-BE49-F238E27FC236}">
              <a16:creationId xmlns:a16="http://schemas.microsoft.com/office/drawing/2014/main" id="{1B833A7E-20D0-1544-AF67-DC309770456A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29" name="Text Box 557">
          <a:extLst>
            <a:ext uri="{FF2B5EF4-FFF2-40B4-BE49-F238E27FC236}">
              <a16:creationId xmlns:a16="http://schemas.microsoft.com/office/drawing/2014/main" id="{F773AE08-E86B-2D41-9864-B486F604C515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30" name="Text Box 549">
          <a:extLst>
            <a:ext uri="{FF2B5EF4-FFF2-40B4-BE49-F238E27FC236}">
              <a16:creationId xmlns:a16="http://schemas.microsoft.com/office/drawing/2014/main" id="{64143585-EF35-3346-A89E-8B9D081D0CAD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31" name="Text Box 552">
          <a:extLst>
            <a:ext uri="{FF2B5EF4-FFF2-40B4-BE49-F238E27FC236}">
              <a16:creationId xmlns:a16="http://schemas.microsoft.com/office/drawing/2014/main" id="{ADEEE4BD-A861-F440-8855-D43DE808E2B7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32" name="Text Box 549">
          <a:extLst>
            <a:ext uri="{FF2B5EF4-FFF2-40B4-BE49-F238E27FC236}">
              <a16:creationId xmlns:a16="http://schemas.microsoft.com/office/drawing/2014/main" id="{245595DA-8CCD-4B4E-85C4-EAA181E4B27C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33" name="Text Box 552">
          <a:extLst>
            <a:ext uri="{FF2B5EF4-FFF2-40B4-BE49-F238E27FC236}">
              <a16:creationId xmlns:a16="http://schemas.microsoft.com/office/drawing/2014/main" id="{BBFDF02A-D051-7441-8762-9CED00170EA1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34" name="Text Box 549">
          <a:extLst>
            <a:ext uri="{FF2B5EF4-FFF2-40B4-BE49-F238E27FC236}">
              <a16:creationId xmlns:a16="http://schemas.microsoft.com/office/drawing/2014/main" id="{92AE0633-8292-C04D-A26F-987983913450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35" name="Text Box 552">
          <a:extLst>
            <a:ext uri="{FF2B5EF4-FFF2-40B4-BE49-F238E27FC236}">
              <a16:creationId xmlns:a16="http://schemas.microsoft.com/office/drawing/2014/main" id="{4FB64430-5F00-6C42-A7DC-5854DEC6E46C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36" name="Text Box 554">
          <a:extLst>
            <a:ext uri="{FF2B5EF4-FFF2-40B4-BE49-F238E27FC236}">
              <a16:creationId xmlns:a16="http://schemas.microsoft.com/office/drawing/2014/main" id="{BAF47ED7-B98F-9644-B736-302533AE0048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37" name="Text Box 557">
          <a:extLst>
            <a:ext uri="{FF2B5EF4-FFF2-40B4-BE49-F238E27FC236}">
              <a16:creationId xmlns:a16="http://schemas.microsoft.com/office/drawing/2014/main" id="{ECCB1D44-B308-3943-B0DC-57B1DC43AF63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38" name="Text Box 554">
          <a:extLst>
            <a:ext uri="{FF2B5EF4-FFF2-40B4-BE49-F238E27FC236}">
              <a16:creationId xmlns:a16="http://schemas.microsoft.com/office/drawing/2014/main" id="{0FA2D16F-EC8A-BB47-A957-0201CF92A872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39" name="Text Box 557">
          <a:extLst>
            <a:ext uri="{FF2B5EF4-FFF2-40B4-BE49-F238E27FC236}">
              <a16:creationId xmlns:a16="http://schemas.microsoft.com/office/drawing/2014/main" id="{0C39B350-03F5-304F-A318-58147A1CAC35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40" name="Text Box 549">
          <a:extLst>
            <a:ext uri="{FF2B5EF4-FFF2-40B4-BE49-F238E27FC236}">
              <a16:creationId xmlns:a16="http://schemas.microsoft.com/office/drawing/2014/main" id="{6801E334-48E6-F04B-A6A0-FA6848759FA9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41" name="Text Box 552">
          <a:extLst>
            <a:ext uri="{FF2B5EF4-FFF2-40B4-BE49-F238E27FC236}">
              <a16:creationId xmlns:a16="http://schemas.microsoft.com/office/drawing/2014/main" id="{EC162EF0-920E-9D4B-A6A0-818BE580C986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5"/>
    <xdr:sp macro="" textlink="">
      <xdr:nvSpPr>
        <xdr:cNvPr id="42" name="Text Box 549">
          <a:extLst>
            <a:ext uri="{FF2B5EF4-FFF2-40B4-BE49-F238E27FC236}">
              <a16:creationId xmlns:a16="http://schemas.microsoft.com/office/drawing/2014/main" id="{0465F65B-5DDC-CA49-9468-1C80426CAC58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43" name="Text Box 552">
          <a:extLst>
            <a:ext uri="{FF2B5EF4-FFF2-40B4-BE49-F238E27FC236}">
              <a16:creationId xmlns:a16="http://schemas.microsoft.com/office/drawing/2014/main" id="{57E5A492-ACAF-C148-AC03-C1F23347B5EF}"/>
            </a:ext>
          </a:extLst>
        </xdr:cNvPr>
        <xdr:cNvSpPr txBox="1">
          <a:spLocks noChangeArrowheads="1"/>
        </xdr:cNvSpPr>
      </xdr:nvSpPr>
      <xdr:spPr bwMode="auto">
        <a:xfrm>
          <a:off x="4449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37062" cy="321563"/>
    <xdr:sp macro="" textlink="">
      <xdr:nvSpPr>
        <xdr:cNvPr id="44" name="Text Box 549">
          <a:extLst>
            <a:ext uri="{FF2B5EF4-FFF2-40B4-BE49-F238E27FC236}">
              <a16:creationId xmlns:a16="http://schemas.microsoft.com/office/drawing/2014/main" id="{94BF5CF8-059F-0943-9672-E875027BC5A7}"/>
            </a:ext>
          </a:extLst>
        </xdr:cNvPr>
        <xdr:cNvSpPr txBox="1">
          <a:spLocks noChangeArrowheads="1"/>
        </xdr:cNvSpPr>
      </xdr:nvSpPr>
      <xdr:spPr bwMode="auto">
        <a:xfrm>
          <a:off x="462643" y="1918607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37062" cy="232916"/>
    <xdr:sp macro="" textlink="">
      <xdr:nvSpPr>
        <xdr:cNvPr id="45" name="Text Box 552">
          <a:extLst>
            <a:ext uri="{FF2B5EF4-FFF2-40B4-BE49-F238E27FC236}">
              <a16:creationId xmlns:a16="http://schemas.microsoft.com/office/drawing/2014/main" id="{55A54544-DF85-C240-BF77-86F8BF4011AB}"/>
            </a:ext>
          </a:extLst>
        </xdr:cNvPr>
        <xdr:cNvSpPr txBox="1">
          <a:spLocks noChangeArrowheads="1"/>
        </xdr:cNvSpPr>
      </xdr:nvSpPr>
      <xdr:spPr bwMode="auto">
        <a:xfrm>
          <a:off x="462643" y="1918607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37062" cy="321563"/>
    <xdr:sp macro="" textlink="">
      <xdr:nvSpPr>
        <xdr:cNvPr id="46" name="Text Box 549">
          <a:extLst>
            <a:ext uri="{FF2B5EF4-FFF2-40B4-BE49-F238E27FC236}">
              <a16:creationId xmlns:a16="http://schemas.microsoft.com/office/drawing/2014/main" id="{D394536A-EAD1-A24E-A9F2-8B84204E5FA2}"/>
            </a:ext>
          </a:extLst>
        </xdr:cNvPr>
        <xdr:cNvSpPr txBox="1">
          <a:spLocks noChangeArrowheads="1"/>
        </xdr:cNvSpPr>
      </xdr:nvSpPr>
      <xdr:spPr bwMode="auto">
        <a:xfrm>
          <a:off x="462643" y="1918607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37062" cy="232916"/>
    <xdr:sp macro="" textlink="">
      <xdr:nvSpPr>
        <xdr:cNvPr id="47" name="Text Box 552">
          <a:extLst>
            <a:ext uri="{FF2B5EF4-FFF2-40B4-BE49-F238E27FC236}">
              <a16:creationId xmlns:a16="http://schemas.microsoft.com/office/drawing/2014/main" id="{81AB0842-7862-2A4D-B192-51D7185C8584}"/>
            </a:ext>
          </a:extLst>
        </xdr:cNvPr>
        <xdr:cNvSpPr txBox="1">
          <a:spLocks noChangeArrowheads="1"/>
        </xdr:cNvSpPr>
      </xdr:nvSpPr>
      <xdr:spPr bwMode="auto">
        <a:xfrm>
          <a:off x="462643" y="1918607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48" name="Text Box 554">
          <a:extLst>
            <a:ext uri="{FF2B5EF4-FFF2-40B4-BE49-F238E27FC236}">
              <a16:creationId xmlns:a16="http://schemas.microsoft.com/office/drawing/2014/main" id="{E18D933B-995A-6E4E-BB31-249842E1859B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11</xdr:col>
      <xdr:colOff>0</xdr:colOff>
      <xdr:row>9</xdr:row>
      <xdr:rowOff>139700</xdr:rowOff>
    </xdr:from>
    <xdr:to>
      <xdr:col>11</xdr:col>
      <xdr:colOff>76200</xdr:colOff>
      <xdr:row>9</xdr:row>
      <xdr:rowOff>457200</xdr:rowOff>
    </xdr:to>
    <xdr:sp macro="" textlink="">
      <xdr:nvSpPr>
        <xdr:cNvPr id="795601" name="Text Box 556">
          <a:extLst>
            <a:ext uri="{FF2B5EF4-FFF2-40B4-BE49-F238E27FC236}">
              <a16:creationId xmlns:a16="http://schemas.microsoft.com/office/drawing/2014/main" id="{E40A4EB9-EB16-EA46-A11F-4C15F3C7B6A2}"/>
            </a:ext>
          </a:extLst>
        </xdr:cNvPr>
        <xdr:cNvSpPr txBox="1">
          <a:spLocks noChangeArrowheads="1"/>
        </xdr:cNvSpPr>
      </xdr:nvSpPr>
      <xdr:spPr bwMode="auto">
        <a:xfrm>
          <a:off x="8813800" y="1409700"/>
          <a:ext cx="762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50" name="Text Box 557">
          <a:extLst>
            <a:ext uri="{FF2B5EF4-FFF2-40B4-BE49-F238E27FC236}">
              <a16:creationId xmlns:a16="http://schemas.microsoft.com/office/drawing/2014/main" id="{7E003C02-6462-4D43-9900-B4183B96EAC6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51" name="Text Box 549">
          <a:extLst>
            <a:ext uri="{FF2B5EF4-FFF2-40B4-BE49-F238E27FC236}">
              <a16:creationId xmlns:a16="http://schemas.microsoft.com/office/drawing/2014/main" id="{7BFD6D01-638B-C945-B7AB-39B77348FB3B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232916"/>
    <xdr:sp macro="" textlink="">
      <xdr:nvSpPr>
        <xdr:cNvPr id="52" name="Text Box 552">
          <a:extLst>
            <a:ext uri="{FF2B5EF4-FFF2-40B4-BE49-F238E27FC236}">
              <a16:creationId xmlns:a16="http://schemas.microsoft.com/office/drawing/2014/main" id="{084EB756-03B8-6742-963D-C0F35AA9077B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53" name="Text Box 554">
          <a:extLst>
            <a:ext uri="{FF2B5EF4-FFF2-40B4-BE49-F238E27FC236}">
              <a16:creationId xmlns:a16="http://schemas.microsoft.com/office/drawing/2014/main" id="{73B136C3-833E-B441-B581-14B609700804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54" name="Text Box 557">
          <a:extLst>
            <a:ext uri="{FF2B5EF4-FFF2-40B4-BE49-F238E27FC236}">
              <a16:creationId xmlns:a16="http://schemas.microsoft.com/office/drawing/2014/main" id="{9486E88A-F31F-FD47-B193-7548832EC379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55" name="Text Box 549">
          <a:extLst>
            <a:ext uri="{FF2B5EF4-FFF2-40B4-BE49-F238E27FC236}">
              <a16:creationId xmlns:a16="http://schemas.microsoft.com/office/drawing/2014/main" id="{AEACC862-D6B5-C944-A818-3E0D2E0E2AEF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232916"/>
    <xdr:sp macro="" textlink="">
      <xdr:nvSpPr>
        <xdr:cNvPr id="56" name="Text Box 552">
          <a:extLst>
            <a:ext uri="{FF2B5EF4-FFF2-40B4-BE49-F238E27FC236}">
              <a16:creationId xmlns:a16="http://schemas.microsoft.com/office/drawing/2014/main" id="{6AD1965C-35F8-0D43-B348-1936E07707A1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57" name="Text Box 549">
          <a:extLst>
            <a:ext uri="{FF2B5EF4-FFF2-40B4-BE49-F238E27FC236}">
              <a16:creationId xmlns:a16="http://schemas.microsoft.com/office/drawing/2014/main" id="{8BA66107-6D0D-F246-A1DC-FEE65FB7A322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232916"/>
    <xdr:sp macro="" textlink="">
      <xdr:nvSpPr>
        <xdr:cNvPr id="58" name="Text Box 552">
          <a:extLst>
            <a:ext uri="{FF2B5EF4-FFF2-40B4-BE49-F238E27FC236}">
              <a16:creationId xmlns:a16="http://schemas.microsoft.com/office/drawing/2014/main" id="{7E0A988F-575E-9E43-8C82-FF7020C6B2C2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59" name="Text Box 549">
          <a:extLst>
            <a:ext uri="{FF2B5EF4-FFF2-40B4-BE49-F238E27FC236}">
              <a16:creationId xmlns:a16="http://schemas.microsoft.com/office/drawing/2014/main" id="{41E25E68-D3BB-0243-A56E-6A8889252414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232916"/>
    <xdr:sp macro="" textlink="">
      <xdr:nvSpPr>
        <xdr:cNvPr id="60" name="Text Box 552">
          <a:extLst>
            <a:ext uri="{FF2B5EF4-FFF2-40B4-BE49-F238E27FC236}">
              <a16:creationId xmlns:a16="http://schemas.microsoft.com/office/drawing/2014/main" id="{30B63BFA-EBD7-B645-B690-ACB11CA47837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61" name="Text Box 554">
          <a:extLst>
            <a:ext uri="{FF2B5EF4-FFF2-40B4-BE49-F238E27FC236}">
              <a16:creationId xmlns:a16="http://schemas.microsoft.com/office/drawing/2014/main" id="{4FF5C817-1370-A844-9A9C-83F4549458BA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62" name="Text Box 557">
          <a:extLst>
            <a:ext uri="{FF2B5EF4-FFF2-40B4-BE49-F238E27FC236}">
              <a16:creationId xmlns:a16="http://schemas.microsoft.com/office/drawing/2014/main" id="{9D83BA30-2731-9442-8526-06D9C4342AFF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63" name="Text Box 554">
          <a:extLst>
            <a:ext uri="{FF2B5EF4-FFF2-40B4-BE49-F238E27FC236}">
              <a16:creationId xmlns:a16="http://schemas.microsoft.com/office/drawing/2014/main" id="{92AF3FD4-BA8A-E34C-A0B5-7570CE4E24DF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64" name="Text Box 557">
          <a:extLst>
            <a:ext uri="{FF2B5EF4-FFF2-40B4-BE49-F238E27FC236}">
              <a16:creationId xmlns:a16="http://schemas.microsoft.com/office/drawing/2014/main" id="{2368B262-67DF-B547-91D9-85D3875E15B9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65" name="Text Box 549">
          <a:extLst>
            <a:ext uri="{FF2B5EF4-FFF2-40B4-BE49-F238E27FC236}">
              <a16:creationId xmlns:a16="http://schemas.microsoft.com/office/drawing/2014/main" id="{F4D2883D-2E17-C344-90C2-0B9B9C3EE92D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232916"/>
    <xdr:sp macro="" textlink="">
      <xdr:nvSpPr>
        <xdr:cNvPr id="66" name="Text Box 552">
          <a:extLst>
            <a:ext uri="{FF2B5EF4-FFF2-40B4-BE49-F238E27FC236}">
              <a16:creationId xmlns:a16="http://schemas.microsoft.com/office/drawing/2014/main" id="{4C73124D-4B63-F34E-8DAF-42ED5AEC36BF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67" name="Text Box 549">
          <a:extLst>
            <a:ext uri="{FF2B5EF4-FFF2-40B4-BE49-F238E27FC236}">
              <a16:creationId xmlns:a16="http://schemas.microsoft.com/office/drawing/2014/main" id="{D524B8C4-77D0-084B-97A1-DD80A196B1A6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232916"/>
    <xdr:sp macro="" textlink="">
      <xdr:nvSpPr>
        <xdr:cNvPr id="68" name="Text Box 552">
          <a:extLst>
            <a:ext uri="{FF2B5EF4-FFF2-40B4-BE49-F238E27FC236}">
              <a16:creationId xmlns:a16="http://schemas.microsoft.com/office/drawing/2014/main" id="{A57C0B44-11D3-664C-8A34-953D93CFA406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69" name="Text Box 554">
          <a:extLst>
            <a:ext uri="{FF2B5EF4-FFF2-40B4-BE49-F238E27FC236}">
              <a16:creationId xmlns:a16="http://schemas.microsoft.com/office/drawing/2014/main" id="{D31DFA7A-8A4F-D942-9B6C-E2DB9FF58E4C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11</xdr:col>
      <xdr:colOff>0</xdr:colOff>
      <xdr:row>9</xdr:row>
      <xdr:rowOff>139700</xdr:rowOff>
    </xdr:from>
    <xdr:to>
      <xdr:col>11</xdr:col>
      <xdr:colOff>76200</xdr:colOff>
      <xdr:row>9</xdr:row>
      <xdr:rowOff>279400</xdr:rowOff>
    </xdr:to>
    <xdr:sp macro="" textlink="">
      <xdr:nvSpPr>
        <xdr:cNvPr id="795622" name="Text Box 556">
          <a:extLst>
            <a:ext uri="{FF2B5EF4-FFF2-40B4-BE49-F238E27FC236}">
              <a16:creationId xmlns:a16="http://schemas.microsoft.com/office/drawing/2014/main" id="{7F552F84-FC38-934C-AF99-79C01C84903C}"/>
            </a:ext>
          </a:extLst>
        </xdr:cNvPr>
        <xdr:cNvSpPr txBox="1">
          <a:spLocks noChangeArrowheads="1"/>
        </xdr:cNvSpPr>
      </xdr:nvSpPr>
      <xdr:spPr bwMode="auto">
        <a:xfrm>
          <a:off x="8813800" y="1409700"/>
          <a:ext cx="762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71" name="Text Box 557">
          <a:extLst>
            <a:ext uri="{FF2B5EF4-FFF2-40B4-BE49-F238E27FC236}">
              <a16:creationId xmlns:a16="http://schemas.microsoft.com/office/drawing/2014/main" id="{F3592E05-F299-9E4E-98F6-FA69377A2124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72" name="Text Box 549">
          <a:extLst>
            <a:ext uri="{FF2B5EF4-FFF2-40B4-BE49-F238E27FC236}">
              <a16:creationId xmlns:a16="http://schemas.microsoft.com/office/drawing/2014/main" id="{40211669-B4AA-C94E-9DBB-39CEB54DA518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232916"/>
    <xdr:sp macro="" textlink="">
      <xdr:nvSpPr>
        <xdr:cNvPr id="73" name="Text Box 552">
          <a:extLst>
            <a:ext uri="{FF2B5EF4-FFF2-40B4-BE49-F238E27FC236}">
              <a16:creationId xmlns:a16="http://schemas.microsoft.com/office/drawing/2014/main" id="{7DC6B843-0FB6-9E4A-AF57-5FD3461C3089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74" name="Text Box 554">
          <a:extLst>
            <a:ext uri="{FF2B5EF4-FFF2-40B4-BE49-F238E27FC236}">
              <a16:creationId xmlns:a16="http://schemas.microsoft.com/office/drawing/2014/main" id="{6E6E35E1-E85B-E744-A235-39092FA15887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75" name="Text Box 557">
          <a:extLst>
            <a:ext uri="{FF2B5EF4-FFF2-40B4-BE49-F238E27FC236}">
              <a16:creationId xmlns:a16="http://schemas.microsoft.com/office/drawing/2014/main" id="{60821A1B-B20B-4E42-A8AF-DAA10A9E9104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76" name="Text Box 549">
          <a:extLst>
            <a:ext uri="{FF2B5EF4-FFF2-40B4-BE49-F238E27FC236}">
              <a16:creationId xmlns:a16="http://schemas.microsoft.com/office/drawing/2014/main" id="{39208BAB-3799-584E-B91E-EAA63F753D67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232916"/>
    <xdr:sp macro="" textlink="">
      <xdr:nvSpPr>
        <xdr:cNvPr id="77" name="Text Box 552">
          <a:extLst>
            <a:ext uri="{FF2B5EF4-FFF2-40B4-BE49-F238E27FC236}">
              <a16:creationId xmlns:a16="http://schemas.microsoft.com/office/drawing/2014/main" id="{FAFFA761-9AE0-994D-BB14-E7EA20DDF24A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78" name="Text Box 549">
          <a:extLst>
            <a:ext uri="{FF2B5EF4-FFF2-40B4-BE49-F238E27FC236}">
              <a16:creationId xmlns:a16="http://schemas.microsoft.com/office/drawing/2014/main" id="{346F708A-8800-204B-92AE-10964A833B23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232916"/>
    <xdr:sp macro="" textlink="">
      <xdr:nvSpPr>
        <xdr:cNvPr id="79" name="Text Box 552">
          <a:extLst>
            <a:ext uri="{FF2B5EF4-FFF2-40B4-BE49-F238E27FC236}">
              <a16:creationId xmlns:a16="http://schemas.microsoft.com/office/drawing/2014/main" id="{F1584826-2A1C-084E-899C-1DD41863ACA3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80" name="Text Box 549">
          <a:extLst>
            <a:ext uri="{FF2B5EF4-FFF2-40B4-BE49-F238E27FC236}">
              <a16:creationId xmlns:a16="http://schemas.microsoft.com/office/drawing/2014/main" id="{CD8F0DA4-FA26-4A46-A745-377E04FD38E5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232916"/>
    <xdr:sp macro="" textlink="">
      <xdr:nvSpPr>
        <xdr:cNvPr id="81" name="Text Box 552">
          <a:extLst>
            <a:ext uri="{FF2B5EF4-FFF2-40B4-BE49-F238E27FC236}">
              <a16:creationId xmlns:a16="http://schemas.microsoft.com/office/drawing/2014/main" id="{2EED4751-8065-414A-8877-436990B9D858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82" name="Text Box 554">
          <a:extLst>
            <a:ext uri="{FF2B5EF4-FFF2-40B4-BE49-F238E27FC236}">
              <a16:creationId xmlns:a16="http://schemas.microsoft.com/office/drawing/2014/main" id="{EC50B89D-87E8-0F47-BB00-33125F3618B8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83" name="Text Box 557">
          <a:extLst>
            <a:ext uri="{FF2B5EF4-FFF2-40B4-BE49-F238E27FC236}">
              <a16:creationId xmlns:a16="http://schemas.microsoft.com/office/drawing/2014/main" id="{3FB1F779-FAF0-EC43-8F83-1001B1C8CD0F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84" name="Text Box 554">
          <a:extLst>
            <a:ext uri="{FF2B5EF4-FFF2-40B4-BE49-F238E27FC236}">
              <a16:creationId xmlns:a16="http://schemas.microsoft.com/office/drawing/2014/main" id="{B22B8126-153E-304E-9CCE-548EE010D9DE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85" name="Text Box 557">
          <a:extLst>
            <a:ext uri="{FF2B5EF4-FFF2-40B4-BE49-F238E27FC236}">
              <a16:creationId xmlns:a16="http://schemas.microsoft.com/office/drawing/2014/main" id="{62E62E46-8BED-984E-88DD-9201B509C581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86" name="Text Box 549">
          <a:extLst>
            <a:ext uri="{FF2B5EF4-FFF2-40B4-BE49-F238E27FC236}">
              <a16:creationId xmlns:a16="http://schemas.microsoft.com/office/drawing/2014/main" id="{C074E3E8-62B8-2343-94FF-3A954451D442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232916"/>
    <xdr:sp macro="" textlink="">
      <xdr:nvSpPr>
        <xdr:cNvPr id="87" name="Text Box 552">
          <a:extLst>
            <a:ext uri="{FF2B5EF4-FFF2-40B4-BE49-F238E27FC236}">
              <a16:creationId xmlns:a16="http://schemas.microsoft.com/office/drawing/2014/main" id="{60B5BD18-69B5-1843-A2C8-DB2A7D72EB74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309195"/>
    <xdr:sp macro="" textlink="">
      <xdr:nvSpPr>
        <xdr:cNvPr id="88" name="Text Box 549">
          <a:extLst>
            <a:ext uri="{FF2B5EF4-FFF2-40B4-BE49-F238E27FC236}">
              <a16:creationId xmlns:a16="http://schemas.microsoft.com/office/drawing/2014/main" id="{5C7BADE2-E6B0-FE47-8D91-C748689C5BA7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11</xdr:col>
      <xdr:colOff>0</xdr:colOff>
      <xdr:row>7</xdr:row>
      <xdr:rowOff>0</xdr:rowOff>
    </xdr:from>
    <xdr:ext cx="18531" cy="232916"/>
    <xdr:sp macro="" textlink="">
      <xdr:nvSpPr>
        <xdr:cNvPr id="89" name="Text Box 552">
          <a:extLst>
            <a:ext uri="{FF2B5EF4-FFF2-40B4-BE49-F238E27FC236}">
              <a16:creationId xmlns:a16="http://schemas.microsoft.com/office/drawing/2014/main" id="{05F48A39-2120-8149-AE44-63F33B43120C}"/>
            </a:ext>
          </a:extLst>
        </xdr:cNvPr>
        <xdr:cNvSpPr txBox="1">
          <a:spLocks noChangeArrowheads="1"/>
        </xdr:cNvSpPr>
      </xdr:nvSpPr>
      <xdr:spPr bwMode="auto">
        <a:xfrm>
          <a:off x="5769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12</xdr:col>
      <xdr:colOff>0</xdr:colOff>
      <xdr:row>9</xdr:row>
      <xdr:rowOff>139700</xdr:rowOff>
    </xdr:from>
    <xdr:to>
      <xdr:col>12</xdr:col>
      <xdr:colOff>88900</xdr:colOff>
      <xdr:row>9</xdr:row>
      <xdr:rowOff>457200</xdr:rowOff>
    </xdr:to>
    <xdr:sp macro="" textlink="">
      <xdr:nvSpPr>
        <xdr:cNvPr id="795642" name="Text Box 556">
          <a:extLst>
            <a:ext uri="{FF2B5EF4-FFF2-40B4-BE49-F238E27FC236}">
              <a16:creationId xmlns:a16="http://schemas.microsoft.com/office/drawing/2014/main" id="{56F2305D-2B25-EC44-877F-FC53C4BEBE01}"/>
            </a:ext>
          </a:extLst>
        </xdr:cNvPr>
        <xdr:cNvSpPr txBox="1">
          <a:spLocks noChangeArrowheads="1"/>
        </xdr:cNvSpPr>
      </xdr:nvSpPr>
      <xdr:spPr bwMode="auto">
        <a:xfrm>
          <a:off x="94361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92" name="Text Box 557">
          <a:extLst>
            <a:ext uri="{FF2B5EF4-FFF2-40B4-BE49-F238E27FC236}">
              <a16:creationId xmlns:a16="http://schemas.microsoft.com/office/drawing/2014/main" id="{46F9664A-B92F-C844-99B3-0E24A233EF70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93" name="Text Box 549">
          <a:extLst>
            <a:ext uri="{FF2B5EF4-FFF2-40B4-BE49-F238E27FC236}">
              <a16:creationId xmlns:a16="http://schemas.microsoft.com/office/drawing/2014/main" id="{F96DA84E-4520-1F45-8592-269B5314B8C8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232916"/>
    <xdr:sp macro="" textlink="">
      <xdr:nvSpPr>
        <xdr:cNvPr id="94" name="Text Box 552">
          <a:extLst>
            <a:ext uri="{FF2B5EF4-FFF2-40B4-BE49-F238E27FC236}">
              <a16:creationId xmlns:a16="http://schemas.microsoft.com/office/drawing/2014/main" id="{6D43E53E-E99F-8244-831A-B3B335363F52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95" name="Text Box 554">
          <a:extLst>
            <a:ext uri="{FF2B5EF4-FFF2-40B4-BE49-F238E27FC236}">
              <a16:creationId xmlns:a16="http://schemas.microsoft.com/office/drawing/2014/main" id="{0CC4F22E-E2B8-304B-B3E2-37865FFA55CB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96" name="Text Box 557">
          <a:extLst>
            <a:ext uri="{FF2B5EF4-FFF2-40B4-BE49-F238E27FC236}">
              <a16:creationId xmlns:a16="http://schemas.microsoft.com/office/drawing/2014/main" id="{51F3A87B-7DAB-154B-B2D6-1D26D49ABFF9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97" name="Text Box 549">
          <a:extLst>
            <a:ext uri="{FF2B5EF4-FFF2-40B4-BE49-F238E27FC236}">
              <a16:creationId xmlns:a16="http://schemas.microsoft.com/office/drawing/2014/main" id="{21937C86-CB92-854C-AAE7-AA7D5A3B5A04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232916"/>
    <xdr:sp macro="" textlink="">
      <xdr:nvSpPr>
        <xdr:cNvPr id="98" name="Text Box 552">
          <a:extLst>
            <a:ext uri="{FF2B5EF4-FFF2-40B4-BE49-F238E27FC236}">
              <a16:creationId xmlns:a16="http://schemas.microsoft.com/office/drawing/2014/main" id="{4AC87D9C-2CD3-CC4C-A170-250EADA920E8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99" name="Text Box 549">
          <a:extLst>
            <a:ext uri="{FF2B5EF4-FFF2-40B4-BE49-F238E27FC236}">
              <a16:creationId xmlns:a16="http://schemas.microsoft.com/office/drawing/2014/main" id="{AB9D38EF-C4E8-864C-8C87-6527C9E33F73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232916"/>
    <xdr:sp macro="" textlink="">
      <xdr:nvSpPr>
        <xdr:cNvPr id="100" name="Text Box 552">
          <a:extLst>
            <a:ext uri="{FF2B5EF4-FFF2-40B4-BE49-F238E27FC236}">
              <a16:creationId xmlns:a16="http://schemas.microsoft.com/office/drawing/2014/main" id="{C46B5B96-70EB-B64C-BF39-1D635855FB63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01" name="Text Box 549">
          <a:extLst>
            <a:ext uri="{FF2B5EF4-FFF2-40B4-BE49-F238E27FC236}">
              <a16:creationId xmlns:a16="http://schemas.microsoft.com/office/drawing/2014/main" id="{DE239889-5858-1445-8995-D000ACA57788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232916"/>
    <xdr:sp macro="" textlink="">
      <xdr:nvSpPr>
        <xdr:cNvPr id="102" name="Text Box 552">
          <a:extLst>
            <a:ext uri="{FF2B5EF4-FFF2-40B4-BE49-F238E27FC236}">
              <a16:creationId xmlns:a16="http://schemas.microsoft.com/office/drawing/2014/main" id="{34FA5E05-9DFE-8D4F-AB54-E244E05A63B6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03" name="Text Box 554">
          <a:extLst>
            <a:ext uri="{FF2B5EF4-FFF2-40B4-BE49-F238E27FC236}">
              <a16:creationId xmlns:a16="http://schemas.microsoft.com/office/drawing/2014/main" id="{46F3D25E-0115-B841-BE02-A82E97E2CFD2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04" name="Text Box 557">
          <a:extLst>
            <a:ext uri="{FF2B5EF4-FFF2-40B4-BE49-F238E27FC236}">
              <a16:creationId xmlns:a16="http://schemas.microsoft.com/office/drawing/2014/main" id="{E1547258-89DD-504F-82D4-04793D6B3EF9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05" name="Text Box 554">
          <a:extLst>
            <a:ext uri="{FF2B5EF4-FFF2-40B4-BE49-F238E27FC236}">
              <a16:creationId xmlns:a16="http://schemas.microsoft.com/office/drawing/2014/main" id="{5ADCC711-29BB-524B-B540-7CAD9DFBB21B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06" name="Text Box 557">
          <a:extLst>
            <a:ext uri="{FF2B5EF4-FFF2-40B4-BE49-F238E27FC236}">
              <a16:creationId xmlns:a16="http://schemas.microsoft.com/office/drawing/2014/main" id="{DFB84C79-0679-4546-B2FE-4DF23CD6CF51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07" name="Text Box 549">
          <a:extLst>
            <a:ext uri="{FF2B5EF4-FFF2-40B4-BE49-F238E27FC236}">
              <a16:creationId xmlns:a16="http://schemas.microsoft.com/office/drawing/2014/main" id="{F07A3FCE-4D68-B64A-9363-60AD38FC6D5A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232916"/>
    <xdr:sp macro="" textlink="">
      <xdr:nvSpPr>
        <xdr:cNvPr id="108" name="Text Box 552">
          <a:extLst>
            <a:ext uri="{FF2B5EF4-FFF2-40B4-BE49-F238E27FC236}">
              <a16:creationId xmlns:a16="http://schemas.microsoft.com/office/drawing/2014/main" id="{BB40AE6F-6E96-C948-9338-33F6217CE889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09" name="Text Box 549">
          <a:extLst>
            <a:ext uri="{FF2B5EF4-FFF2-40B4-BE49-F238E27FC236}">
              <a16:creationId xmlns:a16="http://schemas.microsoft.com/office/drawing/2014/main" id="{C8046837-5877-DF41-9CCF-37A804B023F3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232916"/>
    <xdr:sp macro="" textlink="">
      <xdr:nvSpPr>
        <xdr:cNvPr id="110" name="Text Box 552">
          <a:extLst>
            <a:ext uri="{FF2B5EF4-FFF2-40B4-BE49-F238E27FC236}">
              <a16:creationId xmlns:a16="http://schemas.microsoft.com/office/drawing/2014/main" id="{2629C44F-171E-A542-95A4-7EBD89DD992D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11" name="Text Box 554">
          <a:extLst>
            <a:ext uri="{FF2B5EF4-FFF2-40B4-BE49-F238E27FC236}">
              <a16:creationId xmlns:a16="http://schemas.microsoft.com/office/drawing/2014/main" id="{FBB9ED61-4A9E-CD4E-A573-4C57C5495886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12</xdr:col>
      <xdr:colOff>0</xdr:colOff>
      <xdr:row>9</xdr:row>
      <xdr:rowOff>139700</xdr:rowOff>
    </xdr:from>
    <xdr:to>
      <xdr:col>12</xdr:col>
      <xdr:colOff>88900</xdr:colOff>
      <xdr:row>9</xdr:row>
      <xdr:rowOff>279400</xdr:rowOff>
    </xdr:to>
    <xdr:sp macro="" textlink="">
      <xdr:nvSpPr>
        <xdr:cNvPr id="795663" name="Text Box 556">
          <a:extLst>
            <a:ext uri="{FF2B5EF4-FFF2-40B4-BE49-F238E27FC236}">
              <a16:creationId xmlns:a16="http://schemas.microsoft.com/office/drawing/2014/main" id="{8F87E692-8996-6147-9573-605027A31A33}"/>
            </a:ext>
          </a:extLst>
        </xdr:cNvPr>
        <xdr:cNvSpPr txBox="1">
          <a:spLocks noChangeArrowheads="1"/>
        </xdr:cNvSpPr>
      </xdr:nvSpPr>
      <xdr:spPr bwMode="auto">
        <a:xfrm>
          <a:off x="94361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13" name="Text Box 557">
          <a:extLst>
            <a:ext uri="{FF2B5EF4-FFF2-40B4-BE49-F238E27FC236}">
              <a16:creationId xmlns:a16="http://schemas.microsoft.com/office/drawing/2014/main" id="{CAB1A1FD-CDFE-2F46-B001-42FF0525A1B8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14" name="Text Box 549">
          <a:extLst>
            <a:ext uri="{FF2B5EF4-FFF2-40B4-BE49-F238E27FC236}">
              <a16:creationId xmlns:a16="http://schemas.microsoft.com/office/drawing/2014/main" id="{A0C9BC12-1A8A-574C-988E-FC40196AD067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232916"/>
    <xdr:sp macro="" textlink="">
      <xdr:nvSpPr>
        <xdr:cNvPr id="115" name="Text Box 552">
          <a:extLst>
            <a:ext uri="{FF2B5EF4-FFF2-40B4-BE49-F238E27FC236}">
              <a16:creationId xmlns:a16="http://schemas.microsoft.com/office/drawing/2014/main" id="{2450FF36-2242-6D40-846A-5AF1305EDCFD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16" name="Text Box 554">
          <a:extLst>
            <a:ext uri="{FF2B5EF4-FFF2-40B4-BE49-F238E27FC236}">
              <a16:creationId xmlns:a16="http://schemas.microsoft.com/office/drawing/2014/main" id="{8C1F26CB-ED72-3242-BDD3-E0D2AD9CCEA4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17" name="Text Box 557">
          <a:extLst>
            <a:ext uri="{FF2B5EF4-FFF2-40B4-BE49-F238E27FC236}">
              <a16:creationId xmlns:a16="http://schemas.microsoft.com/office/drawing/2014/main" id="{26F9C4F8-9A89-B04C-B0AE-9220F7278FA7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18" name="Text Box 549">
          <a:extLst>
            <a:ext uri="{FF2B5EF4-FFF2-40B4-BE49-F238E27FC236}">
              <a16:creationId xmlns:a16="http://schemas.microsoft.com/office/drawing/2014/main" id="{8F7DBE69-F4BA-B041-8DDE-8E3D06A58367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232916"/>
    <xdr:sp macro="" textlink="">
      <xdr:nvSpPr>
        <xdr:cNvPr id="119" name="Text Box 552">
          <a:extLst>
            <a:ext uri="{FF2B5EF4-FFF2-40B4-BE49-F238E27FC236}">
              <a16:creationId xmlns:a16="http://schemas.microsoft.com/office/drawing/2014/main" id="{B98BD029-8432-F946-9FEC-80C64ABDE39E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20" name="Text Box 549">
          <a:extLst>
            <a:ext uri="{FF2B5EF4-FFF2-40B4-BE49-F238E27FC236}">
              <a16:creationId xmlns:a16="http://schemas.microsoft.com/office/drawing/2014/main" id="{1E44B4FE-E4EF-984B-9897-CCBB8F754E40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232916"/>
    <xdr:sp macro="" textlink="">
      <xdr:nvSpPr>
        <xdr:cNvPr id="121" name="Text Box 552">
          <a:extLst>
            <a:ext uri="{FF2B5EF4-FFF2-40B4-BE49-F238E27FC236}">
              <a16:creationId xmlns:a16="http://schemas.microsoft.com/office/drawing/2014/main" id="{265113E2-58B1-5E48-BA0C-E5B6BDF209FC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22" name="Text Box 549">
          <a:extLst>
            <a:ext uri="{FF2B5EF4-FFF2-40B4-BE49-F238E27FC236}">
              <a16:creationId xmlns:a16="http://schemas.microsoft.com/office/drawing/2014/main" id="{D16184EB-4C1A-A44A-8DD1-A75DB9EABC54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232916"/>
    <xdr:sp macro="" textlink="">
      <xdr:nvSpPr>
        <xdr:cNvPr id="123" name="Text Box 552">
          <a:extLst>
            <a:ext uri="{FF2B5EF4-FFF2-40B4-BE49-F238E27FC236}">
              <a16:creationId xmlns:a16="http://schemas.microsoft.com/office/drawing/2014/main" id="{D0EF16E3-90D3-934D-B9D8-878CF2A24F13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24" name="Text Box 554">
          <a:extLst>
            <a:ext uri="{FF2B5EF4-FFF2-40B4-BE49-F238E27FC236}">
              <a16:creationId xmlns:a16="http://schemas.microsoft.com/office/drawing/2014/main" id="{5685546D-2397-EE4D-B443-CD1BC2007C05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25" name="Text Box 557">
          <a:extLst>
            <a:ext uri="{FF2B5EF4-FFF2-40B4-BE49-F238E27FC236}">
              <a16:creationId xmlns:a16="http://schemas.microsoft.com/office/drawing/2014/main" id="{5DFDD1DE-FBB7-8342-8AB0-66C20B1CD5A2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26" name="Text Box 554">
          <a:extLst>
            <a:ext uri="{FF2B5EF4-FFF2-40B4-BE49-F238E27FC236}">
              <a16:creationId xmlns:a16="http://schemas.microsoft.com/office/drawing/2014/main" id="{EEBF8044-63F9-244C-97C0-81F8908A6CC1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27" name="Text Box 557">
          <a:extLst>
            <a:ext uri="{FF2B5EF4-FFF2-40B4-BE49-F238E27FC236}">
              <a16:creationId xmlns:a16="http://schemas.microsoft.com/office/drawing/2014/main" id="{96C6498E-1FBE-9C4A-BD14-89AEEE0FA916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28" name="Text Box 549">
          <a:extLst>
            <a:ext uri="{FF2B5EF4-FFF2-40B4-BE49-F238E27FC236}">
              <a16:creationId xmlns:a16="http://schemas.microsoft.com/office/drawing/2014/main" id="{0F7DFE19-9B3F-8542-9D63-5EEE9C5C14AC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232916"/>
    <xdr:sp macro="" textlink="">
      <xdr:nvSpPr>
        <xdr:cNvPr id="129" name="Text Box 552">
          <a:extLst>
            <a:ext uri="{FF2B5EF4-FFF2-40B4-BE49-F238E27FC236}">
              <a16:creationId xmlns:a16="http://schemas.microsoft.com/office/drawing/2014/main" id="{033A9309-E179-264A-96E1-6AC1350BC1E5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309195"/>
    <xdr:sp macro="" textlink="">
      <xdr:nvSpPr>
        <xdr:cNvPr id="130" name="Text Box 549">
          <a:extLst>
            <a:ext uri="{FF2B5EF4-FFF2-40B4-BE49-F238E27FC236}">
              <a16:creationId xmlns:a16="http://schemas.microsoft.com/office/drawing/2014/main" id="{90C46BE7-D060-B84B-9002-46F20995CEC1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37062" cy="232916"/>
    <xdr:sp macro="" textlink="">
      <xdr:nvSpPr>
        <xdr:cNvPr id="131" name="Text Box 552">
          <a:extLst>
            <a:ext uri="{FF2B5EF4-FFF2-40B4-BE49-F238E27FC236}">
              <a16:creationId xmlns:a16="http://schemas.microsoft.com/office/drawing/2014/main" id="{ED5F79AF-6D7C-9F47-84C1-2103EDF78A30}"/>
            </a:ext>
          </a:extLst>
        </xdr:cNvPr>
        <xdr:cNvSpPr txBox="1">
          <a:spLocks noChangeArrowheads="1"/>
        </xdr:cNvSpPr>
      </xdr:nvSpPr>
      <xdr:spPr bwMode="auto">
        <a:xfrm>
          <a:off x="6313714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32" name="Text Box 554">
          <a:extLst>
            <a:ext uri="{FF2B5EF4-FFF2-40B4-BE49-F238E27FC236}">
              <a16:creationId xmlns:a16="http://schemas.microsoft.com/office/drawing/2014/main" id="{E0A16B92-DA3F-8143-830E-564884536E37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13</xdr:col>
      <xdr:colOff>0</xdr:colOff>
      <xdr:row>9</xdr:row>
      <xdr:rowOff>139700</xdr:rowOff>
    </xdr:from>
    <xdr:to>
      <xdr:col>13</xdr:col>
      <xdr:colOff>76200</xdr:colOff>
      <xdr:row>9</xdr:row>
      <xdr:rowOff>457200</xdr:rowOff>
    </xdr:to>
    <xdr:sp macro="" textlink="">
      <xdr:nvSpPr>
        <xdr:cNvPr id="795684" name="Text Box 556">
          <a:extLst>
            <a:ext uri="{FF2B5EF4-FFF2-40B4-BE49-F238E27FC236}">
              <a16:creationId xmlns:a16="http://schemas.microsoft.com/office/drawing/2014/main" id="{D1809131-123B-6540-A4F9-0A553616C26F}"/>
            </a:ext>
          </a:extLst>
        </xdr:cNvPr>
        <xdr:cNvSpPr txBox="1">
          <a:spLocks noChangeArrowheads="1"/>
        </xdr:cNvSpPr>
      </xdr:nvSpPr>
      <xdr:spPr bwMode="auto">
        <a:xfrm>
          <a:off x="10109200" y="1409700"/>
          <a:ext cx="762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34" name="Text Box 557">
          <a:extLst>
            <a:ext uri="{FF2B5EF4-FFF2-40B4-BE49-F238E27FC236}">
              <a16:creationId xmlns:a16="http://schemas.microsoft.com/office/drawing/2014/main" id="{99B2AFFA-1212-1746-AC4B-57567C81B4D8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35" name="Text Box 549">
          <a:extLst>
            <a:ext uri="{FF2B5EF4-FFF2-40B4-BE49-F238E27FC236}">
              <a16:creationId xmlns:a16="http://schemas.microsoft.com/office/drawing/2014/main" id="{2DBFD026-BF84-9240-BB82-E0D8C6698134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232916"/>
    <xdr:sp macro="" textlink="">
      <xdr:nvSpPr>
        <xdr:cNvPr id="136" name="Text Box 552">
          <a:extLst>
            <a:ext uri="{FF2B5EF4-FFF2-40B4-BE49-F238E27FC236}">
              <a16:creationId xmlns:a16="http://schemas.microsoft.com/office/drawing/2014/main" id="{B7456A7E-F830-7442-BBF1-11FB9329D97F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37" name="Text Box 554">
          <a:extLst>
            <a:ext uri="{FF2B5EF4-FFF2-40B4-BE49-F238E27FC236}">
              <a16:creationId xmlns:a16="http://schemas.microsoft.com/office/drawing/2014/main" id="{05E79FB0-36D3-9548-9228-F5A2A4A5EE1B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38" name="Text Box 557">
          <a:extLst>
            <a:ext uri="{FF2B5EF4-FFF2-40B4-BE49-F238E27FC236}">
              <a16:creationId xmlns:a16="http://schemas.microsoft.com/office/drawing/2014/main" id="{A041FE1C-9843-4C4D-B099-71C2EF2F14DD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39" name="Text Box 549">
          <a:extLst>
            <a:ext uri="{FF2B5EF4-FFF2-40B4-BE49-F238E27FC236}">
              <a16:creationId xmlns:a16="http://schemas.microsoft.com/office/drawing/2014/main" id="{C1D62948-E97B-E448-85C2-EB63E3936D7C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232916"/>
    <xdr:sp macro="" textlink="">
      <xdr:nvSpPr>
        <xdr:cNvPr id="140" name="Text Box 552">
          <a:extLst>
            <a:ext uri="{FF2B5EF4-FFF2-40B4-BE49-F238E27FC236}">
              <a16:creationId xmlns:a16="http://schemas.microsoft.com/office/drawing/2014/main" id="{FF73B9BF-3612-6C4F-A618-406C203D506B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41" name="Text Box 549">
          <a:extLst>
            <a:ext uri="{FF2B5EF4-FFF2-40B4-BE49-F238E27FC236}">
              <a16:creationId xmlns:a16="http://schemas.microsoft.com/office/drawing/2014/main" id="{0AB56D8B-06B0-A546-A352-7377A30E53E9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232916"/>
    <xdr:sp macro="" textlink="">
      <xdr:nvSpPr>
        <xdr:cNvPr id="142" name="Text Box 552">
          <a:extLst>
            <a:ext uri="{FF2B5EF4-FFF2-40B4-BE49-F238E27FC236}">
              <a16:creationId xmlns:a16="http://schemas.microsoft.com/office/drawing/2014/main" id="{FDAB8EF1-ED74-8341-9F63-39515F998DD8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43" name="Text Box 549">
          <a:extLst>
            <a:ext uri="{FF2B5EF4-FFF2-40B4-BE49-F238E27FC236}">
              <a16:creationId xmlns:a16="http://schemas.microsoft.com/office/drawing/2014/main" id="{61B17E66-BF72-B849-9985-7C1D4CD5CAB7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232916"/>
    <xdr:sp macro="" textlink="">
      <xdr:nvSpPr>
        <xdr:cNvPr id="144" name="Text Box 552">
          <a:extLst>
            <a:ext uri="{FF2B5EF4-FFF2-40B4-BE49-F238E27FC236}">
              <a16:creationId xmlns:a16="http://schemas.microsoft.com/office/drawing/2014/main" id="{E573AD11-9ACB-064C-9BE0-EC58D726D9DE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45" name="Text Box 554">
          <a:extLst>
            <a:ext uri="{FF2B5EF4-FFF2-40B4-BE49-F238E27FC236}">
              <a16:creationId xmlns:a16="http://schemas.microsoft.com/office/drawing/2014/main" id="{724E1090-BD6F-824D-82B8-B549F0A48940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46" name="Text Box 557">
          <a:extLst>
            <a:ext uri="{FF2B5EF4-FFF2-40B4-BE49-F238E27FC236}">
              <a16:creationId xmlns:a16="http://schemas.microsoft.com/office/drawing/2014/main" id="{6DE1CDCC-09C5-D847-8877-A10E138F543F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47" name="Text Box 554">
          <a:extLst>
            <a:ext uri="{FF2B5EF4-FFF2-40B4-BE49-F238E27FC236}">
              <a16:creationId xmlns:a16="http://schemas.microsoft.com/office/drawing/2014/main" id="{5048B85B-317A-7C45-8895-FA765EBBD644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48" name="Text Box 557">
          <a:extLst>
            <a:ext uri="{FF2B5EF4-FFF2-40B4-BE49-F238E27FC236}">
              <a16:creationId xmlns:a16="http://schemas.microsoft.com/office/drawing/2014/main" id="{25E1EC1B-1719-704B-96A6-A07669411613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49" name="Text Box 549">
          <a:extLst>
            <a:ext uri="{FF2B5EF4-FFF2-40B4-BE49-F238E27FC236}">
              <a16:creationId xmlns:a16="http://schemas.microsoft.com/office/drawing/2014/main" id="{8B7D93BA-3440-6848-8538-ADDB87FBA76D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232916"/>
    <xdr:sp macro="" textlink="">
      <xdr:nvSpPr>
        <xdr:cNvPr id="150" name="Text Box 552">
          <a:extLst>
            <a:ext uri="{FF2B5EF4-FFF2-40B4-BE49-F238E27FC236}">
              <a16:creationId xmlns:a16="http://schemas.microsoft.com/office/drawing/2014/main" id="{1D6850F9-A259-904E-9E3C-BDE268388D6E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51" name="Text Box 549">
          <a:extLst>
            <a:ext uri="{FF2B5EF4-FFF2-40B4-BE49-F238E27FC236}">
              <a16:creationId xmlns:a16="http://schemas.microsoft.com/office/drawing/2014/main" id="{CEE2F085-DB96-EC42-95EB-EA7BCBEBD1C7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232916"/>
    <xdr:sp macro="" textlink="">
      <xdr:nvSpPr>
        <xdr:cNvPr id="152" name="Text Box 552">
          <a:extLst>
            <a:ext uri="{FF2B5EF4-FFF2-40B4-BE49-F238E27FC236}">
              <a16:creationId xmlns:a16="http://schemas.microsoft.com/office/drawing/2014/main" id="{A4898E9C-E740-064F-8CDB-1F262EACEF00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53" name="Text Box 554">
          <a:extLst>
            <a:ext uri="{FF2B5EF4-FFF2-40B4-BE49-F238E27FC236}">
              <a16:creationId xmlns:a16="http://schemas.microsoft.com/office/drawing/2014/main" id="{1B6E35C1-6B66-1044-AAC5-F3DB5DA4B6BE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13</xdr:col>
      <xdr:colOff>0</xdr:colOff>
      <xdr:row>9</xdr:row>
      <xdr:rowOff>139700</xdr:rowOff>
    </xdr:from>
    <xdr:to>
      <xdr:col>13</xdr:col>
      <xdr:colOff>76200</xdr:colOff>
      <xdr:row>9</xdr:row>
      <xdr:rowOff>279400</xdr:rowOff>
    </xdr:to>
    <xdr:sp macro="" textlink="">
      <xdr:nvSpPr>
        <xdr:cNvPr id="795705" name="Text Box 556">
          <a:extLst>
            <a:ext uri="{FF2B5EF4-FFF2-40B4-BE49-F238E27FC236}">
              <a16:creationId xmlns:a16="http://schemas.microsoft.com/office/drawing/2014/main" id="{EC8818E1-95FB-F145-BAF3-1B28A9A0C18A}"/>
            </a:ext>
          </a:extLst>
        </xdr:cNvPr>
        <xdr:cNvSpPr txBox="1">
          <a:spLocks noChangeArrowheads="1"/>
        </xdr:cNvSpPr>
      </xdr:nvSpPr>
      <xdr:spPr bwMode="auto">
        <a:xfrm>
          <a:off x="10109200" y="1409700"/>
          <a:ext cx="762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55" name="Text Box 557">
          <a:extLst>
            <a:ext uri="{FF2B5EF4-FFF2-40B4-BE49-F238E27FC236}">
              <a16:creationId xmlns:a16="http://schemas.microsoft.com/office/drawing/2014/main" id="{47D8002A-6EFC-EA4F-9A12-9DB044749ACF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56" name="Text Box 549">
          <a:extLst>
            <a:ext uri="{FF2B5EF4-FFF2-40B4-BE49-F238E27FC236}">
              <a16:creationId xmlns:a16="http://schemas.microsoft.com/office/drawing/2014/main" id="{1CC1F3E8-4BF7-4643-9741-C9E9EC2A7357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232916"/>
    <xdr:sp macro="" textlink="">
      <xdr:nvSpPr>
        <xdr:cNvPr id="157" name="Text Box 552">
          <a:extLst>
            <a:ext uri="{FF2B5EF4-FFF2-40B4-BE49-F238E27FC236}">
              <a16:creationId xmlns:a16="http://schemas.microsoft.com/office/drawing/2014/main" id="{9DDB0C55-6D88-BE4F-BFA3-42375402AB47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58" name="Text Box 554">
          <a:extLst>
            <a:ext uri="{FF2B5EF4-FFF2-40B4-BE49-F238E27FC236}">
              <a16:creationId xmlns:a16="http://schemas.microsoft.com/office/drawing/2014/main" id="{3351287C-7AA2-BA4C-A6CF-4854021F4A94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59" name="Text Box 557">
          <a:extLst>
            <a:ext uri="{FF2B5EF4-FFF2-40B4-BE49-F238E27FC236}">
              <a16:creationId xmlns:a16="http://schemas.microsoft.com/office/drawing/2014/main" id="{7299C310-D907-4346-8B07-61330B4C87BC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60" name="Text Box 549">
          <a:extLst>
            <a:ext uri="{FF2B5EF4-FFF2-40B4-BE49-F238E27FC236}">
              <a16:creationId xmlns:a16="http://schemas.microsoft.com/office/drawing/2014/main" id="{9292DD43-FA17-BF47-BCD7-AFFB52C91B6B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232916"/>
    <xdr:sp macro="" textlink="">
      <xdr:nvSpPr>
        <xdr:cNvPr id="161" name="Text Box 552">
          <a:extLst>
            <a:ext uri="{FF2B5EF4-FFF2-40B4-BE49-F238E27FC236}">
              <a16:creationId xmlns:a16="http://schemas.microsoft.com/office/drawing/2014/main" id="{DB47C27A-230E-F147-BD2B-F7423F290241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62" name="Text Box 549">
          <a:extLst>
            <a:ext uri="{FF2B5EF4-FFF2-40B4-BE49-F238E27FC236}">
              <a16:creationId xmlns:a16="http://schemas.microsoft.com/office/drawing/2014/main" id="{183BA6E7-581A-3146-AD02-A4E76E68AE65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232916"/>
    <xdr:sp macro="" textlink="">
      <xdr:nvSpPr>
        <xdr:cNvPr id="163" name="Text Box 552">
          <a:extLst>
            <a:ext uri="{FF2B5EF4-FFF2-40B4-BE49-F238E27FC236}">
              <a16:creationId xmlns:a16="http://schemas.microsoft.com/office/drawing/2014/main" id="{E9332851-D3F0-3147-AA3B-E41FD59B847E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64" name="Text Box 549">
          <a:extLst>
            <a:ext uri="{FF2B5EF4-FFF2-40B4-BE49-F238E27FC236}">
              <a16:creationId xmlns:a16="http://schemas.microsoft.com/office/drawing/2014/main" id="{12A7858C-A24C-E048-9C36-3A06974C16B5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232916"/>
    <xdr:sp macro="" textlink="">
      <xdr:nvSpPr>
        <xdr:cNvPr id="165" name="Text Box 552">
          <a:extLst>
            <a:ext uri="{FF2B5EF4-FFF2-40B4-BE49-F238E27FC236}">
              <a16:creationId xmlns:a16="http://schemas.microsoft.com/office/drawing/2014/main" id="{7F14AACF-028A-914E-9DF1-1B86F212BD4A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66" name="Text Box 554">
          <a:extLst>
            <a:ext uri="{FF2B5EF4-FFF2-40B4-BE49-F238E27FC236}">
              <a16:creationId xmlns:a16="http://schemas.microsoft.com/office/drawing/2014/main" id="{1617624D-CC50-374F-93FA-9A57EFE9373E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67" name="Text Box 557">
          <a:extLst>
            <a:ext uri="{FF2B5EF4-FFF2-40B4-BE49-F238E27FC236}">
              <a16:creationId xmlns:a16="http://schemas.microsoft.com/office/drawing/2014/main" id="{B486303D-0895-934A-B5F6-E234A555C0C5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68" name="Text Box 554">
          <a:extLst>
            <a:ext uri="{FF2B5EF4-FFF2-40B4-BE49-F238E27FC236}">
              <a16:creationId xmlns:a16="http://schemas.microsoft.com/office/drawing/2014/main" id="{7AD59B24-A110-4E4F-A4E4-280E2B3A048F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69" name="Text Box 557">
          <a:extLst>
            <a:ext uri="{FF2B5EF4-FFF2-40B4-BE49-F238E27FC236}">
              <a16:creationId xmlns:a16="http://schemas.microsoft.com/office/drawing/2014/main" id="{9CC7C652-DED0-AA4D-9C45-00A1CF6F29E2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70" name="Text Box 549">
          <a:extLst>
            <a:ext uri="{FF2B5EF4-FFF2-40B4-BE49-F238E27FC236}">
              <a16:creationId xmlns:a16="http://schemas.microsoft.com/office/drawing/2014/main" id="{EA58AF79-8E21-8D4F-9116-9FC7F170FEF2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232916"/>
    <xdr:sp macro="" textlink="">
      <xdr:nvSpPr>
        <xdr:cNvPr id="171" name="Text Box 552">
          <a:extLst>
            <a:ext uri="{FF2B5EF4-FFF2-40B4-BE49-F238E27FC236}">
              <a16:creationId xmlns:a16="http://schemas.microsoft.com/office/drawing/2014/main" id="{5378ACCA-C5D0-5047-BB96-2B9BF969C061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309195"/>
    <xdr:sp macro="" textlink="">
      <xdr:nvSpPr>
        <xdr:cNvPr id="172" name="Text Box 549">
          <a:extLst>
            <a:ext uri="{FF2B5EF4-FFF2-40B4-BE49-F238E27FC236}">
              <a16:creationId xmlns:a16="http://schemas.microsoft.com/office/drawing/2014/main" id="{2BD0AF4C-9978-AA40-960F-80480B94ADE2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13</xdr:col>
      <xdr:colOff>0</xdr:colOff>
      <xdr:row>7</xdr:row>
      <xdr:rowOff>0</xdr:rowOff>
    </xdr:from>
    <xdr:ext cx="37062" cy="232916"/>
    <xdr:sp macro="" textlink="">
      <xdr:nvSpPr>
        <xdr:cNvPr id="173" name="Text Box 552">
          <a:extLst>
            <a:ext uri="{FF2B5EF4-FFF2-40B4-BE49-F238E27FC236}">
              <a16:creationId xmlns:a16="http://schemas.microsoft.com/office/drawing/2014/main" id="{6B38A988-E9A4-C942-BD91-C9A573D761FE}"/>
            </a:ext>
          </a:extLst>
        </xdr:cNvPr>
        <xdr:cNvSpPr txBox="1">
          <a:spLocks noChangeArrowheads="1"/>
        </xdr:cNvSpPr>
      </xdr:nvSpPr>
      <xdr:spPr bwMode="auto">
        <a:xfrm>
          <a:off x="68988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174" name="Text Box 554">
          <a:extLst>
            <a:ext uri="{FF2B5EF4-FFF2-40B4-BE49-F238E27FC236}">
              <a16:creationId xmlns:a16="http://schemas.microsoft.com/office/drawing/2014/main" id="{89F221DD-13D6-9749-BF32-AAE5E4A4715C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14</xdr:col>
      <xdr:colOff>0</xdr:colOff>
      <xdr:row>9</xdr:row>
      <xdr:rowOff>139700</xdr:rowOff>
    </xdr:from>
    <xdr:to>
      <xdr:col>14</xdr:col>
      <xdr:colOff>76200</xdr:colOff>
      <xdr:row>9</xdr:row>
      <xdr:rowOff>457200</xdr:rowOff>
    </xdr:to>
    <xdr:sp macro="" textlink="">
      <xdr:nvSpPr>
        <xdr:cNvPr id="795726" name="Text Box 556">
          <a:extLst>
            <a:ext uri="{FF2B5EF4-FFF2-40B4-BE49-F238E27FC236}">
              <a16:creationId xmlns:a16="http://schemas.microsoft.com/office/drawing/2014/main" id="{19BA3982-0D4D-E343-BB01-1573B770C8B0}"/>
            </a:ext>
          </a:extLst>
        </xdr:cNvPr>
        <xdr:cNvSpPr txBox="1">
          <a:spLocks noChangeArrowheads="1"/>
        </xdr:cNvSpPr>
      </xdr:nvSpPr>
      <xdr:spPr bwMode="auto">
        <a:xfrm>
          <a:off x="11010900" y="1409700"/>
          <a:ext cx="762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176" name="Text Box 557">
          <a:extLst>
            <a:ext uri="{FF2B5EF4-FFF2-40B4-BE49-F238E27FC236}">
              <a16:creationId xmlns:a16="http://schemas.microsoft.com/office/drawing/2014/main" id="{5BE334E4-01B9-2B47-8C93-E0EF6FDD196A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177" name="Text Box 549">
          <a:extLst>
            <a:ext uri="{FF2B5EF4-FFF2-40B4-BE49-F238E27FC236}">
              <a16:creationId xmlns:a16="http://schemas.microsoft.com/office/drawing/2014/main" id="{02441377-9819-9648-A1C0-9A3B6F56E5FE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232916"/>
    <xdr:sp macro="" textlink="">
      <xdr:nvSpPr>
        <xdr:cNvPr id="178" name="Text Box 552">
          <a:extLst>
            <a:ext uri="{FF2B5EF4-FFF2-40B4-BE49-F238E27FC236}">
              <a16:creationId xmlns:a16="http://schemas.microsoft.com/office/drawing/2014/main" id="{F66F1144-98E9-6141-B311-EDAFDB6D8DAC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179" name="Text Box 554">
          <a:extLst>
            <a:ext uri="{FF2B5EF4-FFF2-40B4-BE49-F238E27FC236}">
              <a16:creationId xmlns:a16="http://schemas.microsoft.com/office/drawing/2014/main" id="{F68B41D1-7F99-A344-83A4-7CE9AFB7605D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180" name="Text Box 557">
          <a:extLst>
            <a:ext uri="{FF2B5EF4-FFF2-40B4-BE49-F238E27FC236}">
              <a16:creationId xmlns:a16="http://schemas.microsoft.com/office/drawing/2014/main" id="{3DA70672-48EC-5E4E-821B-ECB77C00E884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181" name="Text Box 549">
          <a:extLst>
            <a:ext uri="{FF2B5EF4-FFF2-40B4-BE49-F238E27FC236}">
              <a16:creationId xmlns:a16="http://schemas.microsoft.com/office/drawing/2014/main" id="{DE8BFBE4-C0C5-5045-B8A3-1B9570A3EB17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232916"/>
    <xdr:sp macro="" textlink="">
      <xdr:nvSpPr>
        <xdr:cNvPr id="182" name="Text Box 552">
          <a:extLst>
            <a:ext uri="{FF2B5EF4-FFF2-40B4-BE49-F238E27FC236}">
              <a16:creationId xmlns:a16="http://schemas.microsoft.com/office/drawing/2014/main" id="{A0773456-9103-C14F-B011-BCD2D39549E9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183" name="Text Box 549">
          <a:extLst>
            <a:ext uri="{FF2B5EF4-FFF2-40B4-BE49-F238E27FC236}">
              <a16:creationId xmlns:a16="http://schemas.microsoft.com/office/drawing/2014/main" id="{6184171C-D224-414A-9E5C-0799AD8C3EB6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232916"/>
    <xdr:sp macro="" textlink="">
      <xdr:nvSpPr>
        <xdr:cNvPr id="184" name="Text Box 552">
          <a:extLst>
            <a:ext uri="{FF2B5EF4-FFF2-40B4-BE49-F238E27FC236}">
              <a16:creationId xmlns:a16="http://schemas.microsoft.com/office/drawing/2014/main" id="{6ECFE436-EFE9-A04D-A732-BB9749AC9FDE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185" name="Text Box 549">
          <a:extLst>
            <a:ext uri="{FF2B5EF4-FFF2-40B4-BE49-F238E27FC236}">
              <a16:creationId xmlns:a16="http://schemas.microsoft.com/office/drawing/2014/main" id="{DE61B0B5-8A6D-6144-B5FE-5BD9B22370D6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232916"/>
    <xdr:sp macro="" textlink="">
      <xdr:nvSpPr>
        <xdr:cNvPr id="186" name="Text Box 552">
          <a:extLst>
            <a:ext uri="{FF2B5EF4-FFF2-40B4-BE49-F238E27FC236}">
              <a16:creationId xmlns:a16="http://schemas.microsoft.com/office/drawing/2014/main" id="{8F612C93-CCA4-FB4B-808A-F56AACC92333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187" name="Text Box 554">
          <a:extLst>
            <a:ext uri="{FF2B5EF4-FFF2-40B4-BE49-F238E27FC236}">
              <a16:creationId xmlns:a16="http://schemas.microsoft.com/office/drawing/2014/main" id="{080AA97A-CD3F-E648-A61A-11896E6E4BEC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188" name="Text Box 557">
          <a:extLst>
            <a:ext uri="{FF2B5EF4-FFF2-40B4-BE49-F238E27FC236}">
              <a16:creationId xmlns:a16="http://schemas.microsoft.com/office/drawing/2014/main" id="{CB437C46-9950-4F4D-9F90-E612B839C2D4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189" name="Text Box 554">
          <a:extLst>
            <a:ext uri="{FF2B5EF4-FFF2-40B4-BE49-F238E27FC236}">
              <a16:creationId xmlns:a16="http://schemas.microsoft.com/office/drawing/2014/main" id="{C02A876A-8B87-4F49-80C4-FF67314F8A45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190" name="Text Box 557">
          <a:extLst>
            <a:ext uri="{FF2B5EF4-FFF2-40B4-BE49-F238E27FC236}">
              <a16:creationId xmlns:a16="http://schemas.microsoft.com/office/drawing/2014/main" id="{73542C49-DE11-4940-B3B9-A5AA5E390EDB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191" name="Text Box 549">
          <a:extLst>
            <a:ext uri="{FF2B5EF4-FFF2-40B4-BE49-F238E27FC236}">
              <a16:creationId xmlns:a16="http://schemas.microsoft.com/office/drawing/2014/main" id="{7392EAED-BBB4-8342-88F3-A2F49C42BFB5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232916"/>
    <xdr:sp macro="" textlink="">
      <xdr:nvSpPr>
        <xdr:cNvPr id="192" name="Text Box 552">
          <a:extLst>
            <a:ext uri="{FF2B5EF4-FFF2-40B4-BE49-F238E27FC236}">
              <a16:creationId xmlns:a16="http://schemas.microsoft.com/office/drawing/2014/main" id="{69AA9AAC-508F-C445-8CFC-5A380194190A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193" name="Text Box 549">
          <a:extLst>
            <a:ext uri="{FF2B5EF4-FFF2-40B4-BE49-F238E27FC236}">
              <a16:creationId xmlns:a16="http://schemas.microsoft.com/office/drawing/2014/main" id="{6AC9003F-6216-0749-A8E3-AE4DBBCEE99A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232916"/>
    <xdr:sp macro="" textlink="">
      <xdr:nvSpPr>
        <xdr:cNvPr id="194" name="Text Box 552">
          <a:extLst>
            <a:ext uri="{FF2B5EF4-FFF2-40B4-BE49-F238E27FC236}">
              <a16:creationId xmlns:a16="http://schemas.microsoft.com/office/drawing/2014/main" id="{9E5109BB-EEC4-0942-8032-C1F1C1709497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195" name="Text Box 554">
          <a:extLst>
            <a:ext uri="{FF2B5EF4-FFF2-40B4-BE49-F238E27FC236}">
              <a16:creationId xmlns:a16="http://schemas.microsoft.com/office/drawing/2014/main" id="{2DDB8A9A-BD1F-1041-8B5A-6EDC2BCF9703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14</xdr:col>
      <xdr:colOff>0</xdr:colOff>
      <xdr:row>9</xdr:row>
      <xdr:rowOff>139700</xdr:rowOff>
    </xdr:from>
    <xdr:to>
      <xdr:col>14</xdr:col>
      <xdr:colOff>76200</xdr:colOff>
      <xdr:row>9</xdr:row>
      <xdr:rowOff>279400</xdr:rowOff>
    </xdr:to>
    <xdr:sp macro="" textlink="">
      <xdr:nvSpPr>
        <xdr:cNvPr id="795747" name="Text Box 556">
          <a:extLst>
            <a:ext uri="{FF2B5EF4-FFF2-40B4-BE49-F238E27FC236}">
              <a16:creationId xmlns:a16="http://schemas.microsoft.com/office/drawing/2014/main" id="{D36AE875-DE35-7449-9196-254EF3B79B56}"/>
            </a:ext>
          </a:extLst>
        </xdr:cNvPr>
        <xdr:cNvSpPr txBox="1">
          <a:spLocks noChangeArrowheads="1"/>
        </xdr:cNvSpPr>
      </xdr:nvSpPr>
      <xdr:spPr bwMode="auto">
        <a:xfrm>
          <a:off x="11010900" y="1409700"/>
          <a:ext cx="762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197" name="Text Box 557">
          <a:extLst>
            <a:ext uri="{FF2B5EF4-FFF2-40B4-BE49-F238E27FC236}">
              <a16:creationId xmlns:a16="http://schemas.microsoft.com/office/drawing/2014/main" id="{F20D3890-65D0-9849-9687-B7C0EDDBAAC2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198" name="Text Box 549">
          <a:extLst>
            <a:ext uri="{FF2B5EF4-FFF2-40B4-BE49-F238E27FC236}">
              <a16:creationId xmlns:a16="http://schemas.microsoft.com/office/drawing/2014/main" id="{3A50C5AA-76B8-0847-815C-EB4724522AE8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232916"/>
    <xdr:sp macro="" textlink="">
      <xdr:nvSpPr>
        <xdr:cNvPr id="199" name="Text Box 552">
          <a:extLst>
            <a:ext uri="{FF2B5EF4-FFF2-40B4-BE49-F238E27FC236}">
              <a16:creationId xmlns:a16="http://schemas.microsoft.com/office/drawing/2014/main" id="{6C11082B-99AA-4D42-A943-748662465EF7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200" name="Text Box 554">
          <a:extLst>
            <a:ext uri="{FF2B5EF4-FFF2-40B4-BE49-F238E27FC236}">
              <a16:creationId xmlns:a16="http://schemas.microsoft.com/office/drawing/2014/main" id="{0B13D1D5-F73B-B44B-9195-8C19098685D7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201" name="Text Box 557">
          <a:extLst>
            <a:ext uri="{FF2B5EF4-FFF2-40B4-BE49-F238E27FC236}">
              <a16:creationId xmlns:a16="http://schemas.microsoft.com/office/drawing/2014/main" id="{A9C288D7-BCA7-1447-B07A-14A3F2470DF5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202" name="Text Box 549">
          <a:extLst>
            <a:ext uri="{FF2B5EF4-FFF2-40B4-BE49-F238E27FC236}">
              <a16:creationId xmlns:a16="http://schemas.microsoft.com/office/drawing/2014/main" id="{583734F9-6B3A-2346-B74F-D3E383607D2A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232916"/>
    <xdr:sp macro="" textlink="">
      <xdr:nvSpPr>
        <xdr:cNvPr id="203" name="Text Box 552">
          <a:extLst>
            <a:ext uri="{FF2B5EF4-FFF2-40B4-BE49-F238E27FC236}">
              <a16:creationId xmlns:a16="http://schemas.microsoft.com/office/drawing/2014/main" id="{785A104D-9F24-AD43-A23A-528EA3CD068A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204" name="Text Box 549">
          <a:extLst>
            <a:ext uri="{FF2B5EF4-FFF2-40B4-BE49-F238E27FC236}">
              <a16:creationId xmlns:a16="http://schemas.microsoft.com/office/drawing/2014/main" id="{1D009DA8-3C6F-8945-8C02-E0DB618C5802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232916"/>
    <xdr:sp macro="" textlink="">
      <xdr:nvSpPr>
        <xdr:cNvPr id="205" name="Text Box 552">
          <a:extLst>
            <a:ext uri="{FF2B5EF4-FFF2-40B4-BE49-F238E27FC236}">
              <a16:creationId xmlns:a16="http://schemas.microsoft.com/office/drawing/2014/main" id="{9DA625AF-06BB-9B4F-B17F-3940BBA1DDC1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206" name="Text Box 549">
          <a:extLst>
            <a:ext uri="{FF2B5EF4-FFF2-40B4-BE49-F238E27FC236}">
              <a16:creationId xmlns:a16="http://schemas.microsoft.com/office/drawing/2014/main" id="{F0A08DEB-2584-7040-BA85-BC56E6270C15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232916"/>
    <xdr:sp macro="" textlink="">
      <xdr:nvSpPr>
        <xdr:cNvPr id="207" name="Text Box 552">
          <a:extLst>
            <a:ext uri="{FF2B5EF4-FFF2-40B4-BE49-F238E27FC236}">
              <a16:creationId xmlns:a16="http://schemas.microsoft.com/office/drawing/2014/main" id="{FD35BD43-BEBF-2B46-A03E-CE1D056B01F5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208" name="Text Box 554">
          <a:extLst>
            <a:ext uri="{FF2B5EF4-FFF2-40B4-BE49-F238E27FC236}">
              <a16:creationId xmlns:a16="http://schemas.microsoft.com/office/drawing/2014/main" id="{5BC01E9F-A341-A742-893E-FF1B1FB5BD8E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209" name="Text Box 557">
          <a:extLst>
            <a:ext uri="{FF2B5EF4-FFF2-40B4-BE49-F238E27FC236}">
              <a16:creationId xmlns:a16="http://schemas.microsoft.com/office/drawing/2014/main" id="{5550089B-EF4C-9248-84C2-86CF3DBB3925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210" name="Text Box 554">
          <a:extLst>
            <a:ext uri="{FF2B5EF4-FFF2-40B4-BE49-F238E27FC236}">
              <a16:creationId xmlns:a16="http://schemas.microsoft.com/office/drawing/2014/main" id="{B36154F7-F54E-FF42-AC37-B618D3255424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211" name="Text Box 557">
          <a:extLst>
            <a:ext uri="{FF2B5EF4-FFF2-40B4-BE49-F238E27FC236}">
              <a16:creationId xmlns:a16="http://schemas.microsoft.com/office/drawing/2014/main" id="{9EDF17B5-E791-AD43-8FB6-834962A1DA58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212" name="Text Box 549">
          <a:extLst>
            <a:ext uri="{FF2B5EF4-FFF2-40B4-BE49-F238E27FC236}">
              <a16:creationId xmlns:a16="http://schemas.microsoft.com/office/drawing/2014/main" id="{275D08C9-161A-A746-A02F-0E23CEB9CC89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232916"/>
    <xdr:sp macro="" textlink="">
      <xdr:nvSpPr>
        <xdr:cNvPr id="213" name="Text Box 552">
          <a:extLst>
            <a:ext uri="{FF2B5EF4-FFF2-40B4-BE49-F238E27FC236}">
              <a16:creationId xmlns:a16="http://schemas.microsoft.com/office/drawing/2014/main" id="{27AB2194-C0CF-C34D-AEF6-3A3C1DACE175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309195"/>
    <xdr:sp macro="" textlink="">
      <xdr:nvSpPr>
        <xdr:cNvPr id="214" name="Text Box 549">
          <a:extLst>
            <a:ext uri="{FF2B5EF4-FFF2-40B4-BE49-F238E27FC236}">
              <a16:creationId xmlns:a16="http://schemas.microsoft.com/office/drawing/2014/main" id="{C711B031-4F9F-644B-8C13-2B8A85F62C9A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18531" cy="232916"/>
    <xdr:sp macro="" textlink="">
      <xdr:nvSpPr>
        <xdr:cNvPr id="215" name="Text Box 552">
          <a:extLst>
            <a:ext uri="{FF2B5EF4-FFF2-40B4-BE49-F238E27FC236}">
              <a16:creationId xmlns:a16="http://schemas.microsoft.com/office/drawing/2014/main" id="{F64270A7-166F-8C40-963C-9B8DB644DF31}"/>
            </a:ext>
          </a:extLst>
        </xdr:cNvPr>
        <xdr:cNvSpPr txBox="1">
          <a:spLocks noChangeArrowheads="1"/>
        </xdr:cNvSpPr>
      </xdr:nvSpPr>
      <xdr:spPr bwMode="auto">
        <a:xfrm>
          <a:off x="76880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16" name="Text Box 554">
          <a:extLst>
            <a:ext uri="{FF2B5EF4-FFF2-40B4-BE49-F238E27FC236}">
              <a16:creationId xmlns:a16="http://schemas.microsoft.com/office/drawing/2014/main" id="{9C58BCDF-5CF4-7E4D-908E-ED33D3D4CB21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15</xdr:col>
      <xdr:colOff>0</xdr:colOff>
      <xdr:row>9</xdr:row>
      <xdr:rowOff>139700</xdr:rowOff>
    </xdr:from>
    <xdr:to>
      <xdr:col>15</xdr:col>
      <xdr:colOff>76200</xdr:colOff>
      <xdr:row>9</xdr:row>
      <xdr:rowOff>457200</xdr:rowOff>
    </xdr:to>
    <xdr:sp macro="" textlink="">
      <xdr:nvSpPr>
        <xdr:cNvPr id="795768" name="Text Box 556">
          <a:extLst>
            <a:ext uri="{FF2B5EF4-FFF2-40B4-BE49-F238E27FC236}">
              <a16:creationId xmlns:a16="http://schemas.microsoft.com/office/drawing/2014/main" id="{FBE2AE00-1606-8847-8D5C-7E3F5593589F}"/>
            </a:ext>
          </a:extLst>
        </xdr:cNvPr>
        <xdr:cNvSpPr txBox="1">
          <a:spLocks noChangeArrowheads="1"/>
        </xdr:cNvSpPr>
      </xdr:nvSpPr>
      <xdr:spPr bwMode="auto">
        <a:xfrm>
          <a:off x="11582400" y="1409700"/>
          <a:ext cx="762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18" name="Text Box 557">
          <a:extLst>
            <a:ext uri="{FF2B5EF4-FFF2-40B4-BE49-F238E27FC236}">
              <a16:creationId xmlns:a16="http://schemas.microsoft.com/office/drawing/2014/main" id="{288FFDAD-0766-B64D-B6AE-D2358A59CC7A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19" name="Text Box 549">
          <a:extLst>
            <a:ext uri="{FF2B5EF4-FFF2-40B4-BE49-F238E27FC236}">
              <a16:creationId xmlns:a16="http://schemas.microsoft.com/office/drawing/2014/main" id="{6C1F7EAF-7000-A348-B5DF-D13E01DAF287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232916"/>
    <xdr:sp macro="" textlink="">
      <xdr:nvSpPr>
        <xdr:cNvPr id="220" name="Text Box 552">
          <a:extLst>
            <a:ext uri="{FF2B5EF4-FFF2-40B4-BE49-F238E27FC236}">
              <a16:creationId xmlns:a16="http://schemas.microsoft.com/office/drawing/2014/main" id="{24D0E4CB-FE9B-A649-9BAC-EF6D08080E20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21" name="Text Box 554">
          <a:extLst>
            <a:ext uri="{FF2B5EF4-FFF2-40B4-BE49-F238E27FC236}">
              <a16:creationId xmlns:a16="http://schemas.microsoft.com/office/drawing/2014/main" id="{4D051F7C-965A-3346-9D00-CF8FC5A2D10D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22" name="Text Box 557">
          <a:extLst>
            <a:ext uri="{FF2B5EF4-FFF2-40B4-BE49-F238E27FC236}">
              <a16:creationId xmlns:a16="http://schemas.microsoft.com/office/drawing/2014/main" id="{C5989280-B393-1145-BD0F-E41CF99A11BE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23" name="Text Box 549">
          <a:extLst>
            <a:ext uri="{FF2B5EF4-FFF2-40B4-BE49-F238E27FC236}">
              <a16:creationId xmlns:a16="http://schemas.microsoft.com/office/drawing/2014/main" id="{CC68D2AB-94F7-CF4C-94CE-F50C8D953880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232916"/>
    <xdr:sp macro="" textlink="">
      <xdr:nvSpPr>
        <xdr:cNvPr id="224" name="Text Box 552">
          <a:extLst>
            <a:ext uri="{FF2B5EF4-FFF2-40B4-BE49-F238E27FC236}">
              <a16:creationId xmlns:a16="http://schemas.microsoft.com/office/drawing/2014/main" id="{5B9FDF61-3A78-E94F-BB63-974618D6A7DE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25" name="Text Box 549">
          <a:extLst>
            <a:ext uri="{FF2B5EF4-FFF2-40B4-BE49-F238E27FC236}">
              <a16:creationId xmlns:a16="http://schemas.microsoft.com/office/drawing/2014/main" id="{9F101F7D-9FAE-0744-817C-0D6B23DE4DD4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232916"/>
    <xdr:sp macro="" textlink="">
      <xdr:nvSpPr>
        <xdr:cNvPr id="226" name="Text Box 552">
          <a:extLst>
            <a:ext uri="{FF2B5EF4-FFF2-40B4-BE49-F238E27FC236}">
              <a16:creationId xmlns:a16="http://schemas.microsoft.com/office/drawing/2014/main" id="{4EBAC0ED-97FD-A840-8A7D-BCC28F332955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27" name="Text Box 549">
          <a:extLst>
            <a:ext uri="{FF2B5EF4-FFF2-40B4-BE49-F238E27FC236}">
              <a16:creationId xmlns:a16="http://schemas.microsoft.com/office/drawing/2014/main" id="{F14A8E6E-601A-BC41-B6E6-C44D71722CB4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232916"/>
    <xdr:sp macro="" textlink="">
      <xdr:nvSpPr>
        <xdr:cNvPr id="228" name="Text Box 552">
          <a:extLst>
            <a:ext uri="{FF2B5EF4-FFF2-40B4-BE49-F238E27FC236}">
              <a16:creationId xmlns:a16="http://schemas.microsoft.com/office/drawing/2014/main" id="{E51A3A6D-2366-5348-8F9D-89277411D438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29" name="Text Box 554">
          <a:extLst>
            <a:ext uri="{FF2B5EF4-FFF2-40B4-BE49-F238E27FC236}">
              <a16:creationId xmlns:a16="http://schemas.microsoft.com/office/drawing/2014/main" id="{8A379487-A005-4A4C-9BBF-F0B4686228AC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30" name="Text Box 557">
          <a:extLst>
            <a:ext uri="{FF2B5EF4-FFF2-40B4-BE49-F238E27FC236}">
              <a16:creationId xmlns:a16="http://schemas.microsoft.com/office/drawing/2014/main" id="{33D5B775-A99F-964B-935D-D7A730669F63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31" name="Text Box 554">
          <a:extLst>
            <a:ext uri="{FF2B5EF4-FFF2-40B4-BE49-F238E27FC236}">
              <a16:creationId xmlns:a16="http://schemas.microsoft.com/office/drawing/2014/main" id="{E5C0BB71-0FD0-D846-9D2C-F18B7A6FA4CF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32" name="Text Box 557">
          <a:extLst>
            <a:ext uri="{FF2B5EF4-FFF2-40B4-BE49-F238E27FC236}">
              <a16:creationId xmlns:a16="http://schemas.microsoft.com/office/drawing/2014/main" id="{57B4D824-7537-AC41-8226-24E8845105AE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33" name="Text Box 549">
          <a:extLst>
            <a:ext uri="{FF2B5EF4-FFF2-40B4-BE49-F238E27FC236}">
              <a16:creationId xmlns:a16="http://schemas.microsoft.com/office/drawing/2014/main" id="{9EAC2E49-C7FD-D049-95CA-9DDE2F2645F8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232916"/>
    <xdr:sp macro="" textlink="">
      <xdr:nvSpPr>
        <xdr:cNvPr id="234" name="Text Box 552">
          <a:extLst>
            <a:ext uri="{FF2B5EF4-FFF2-40B4-BE49-F238E27FC236}">
              <a16:creationId xmlns:a16="http://schemas.microsoft.com/office/drawing/2014/main" id="{64607180-44BF-0B48-BFD4-E2B247D0F300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35" name="Text Box 549">
          <a:extLst>
            <a:ext uri="{FF2B5EF4-FFF2-40B4-BE49-F238E27FC236}">
              <a16:creationId xmlns:a16="http://schemas.microsoft.com/office/drawing/2014/main" id="{5E7C4F71-9CD1-E649-962F-0A67B4A5D84D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232916"/>
    <xdr:sp macro="" textlink="">
      <xdr:nvSpPr>
        <xdr:cNvPr id="236" name="Text Box 552">
          <a:extLst>
            <a:ext uri="{FF2B5EF4-FFF2-40B4-BE49-F238E27FC236}">
              <a16:creationId xmlns:a16="http://schemas.microsoft.com/office/drawing/2014/main" id="{66BFC476-01B5-F74D-8FCC-4CD70421F69F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37" name="Text Box 554">
          <a:extLst>
            <a:ext uri="{FF2B5EF4-FFF2-40B4-BE49-F238E27FC236}">
              <a16:creationId xmlns:a16="http://schemas.microsoft.com/office/drawing/2014/main" id="{501AF0D3-90EA-124D-9FE9-BA716FB45702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15</xdr:col>
      <xdr:colOff>0</xdr:colOff>
      <xdr:row>9</xdr:row>
      <xdr:rowOff>139700</xdr:rowOff>
    </xdr:from>
    <xdr:to>
      <xdr:col>15</xdr:col>
      <xdr:colOff>76200</xdr:colOff>
      <xdr:row>9</xdr:row>
      <xdr:rowOff>279400</xdr:rowOff>
    </xdr:to>
    <xdr:sp macro="" textlink="">
      <xdr:nvSpPr>
        <xdr:cNvPr id="795789" name="Text Box 556">
          <a:extLst>
            <a:ext uri="{FF2B5EF4-FFF2-40B4-BE49-F238E27FC236}">
              <a16:creationId xmlns:a16="http://schemas.microsoft.com/office/drawing/2014/main" id="{110F503B-978C-D64F-ACC4-882ADA9EA3FE}"/>
            </a:ext>
          </a:extLst>
        </xdr:cNvPr>
        <xdr:cNvSpPr txBox="1">
          <a:spLocks noChangeArrowheads="1"/>
        </xdr:cNvSpPr>
      </xdr:nvSpPr>
      <xdr:spPr bwMode="auto">
        <a:xfrm>
          <a:off x="11582400" y="1409700"/>
          <a:ext cx="762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39" name="Text Box 557">
          <a:extLst>
            <a:ext uri="{FF2B5EF4-FFF2-40B4-BE49-F238E27FC236}">
              <a16:creationId xmlns:a16="http://schemas.microsoft.com/office/drawing/2014/main" id="{A58B85EE-6764-7443-8BBF-0B0409B4EEB7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40" name="Text Box 549">
          <a:extLst>
            <a:ext uri="{FF2B5EF4-FFF2-40B4-BE49-F238E27FC236}">
              <a16:creationId xmlns:a16="http://schemas.microsoft.com/office/drawing/2014/main" id="{0448A92F-52DF-3844-BCAF-542602F67623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232916"/>
    <xdr:sp macro="" textlink="">
      <xdr:nvSpPr>
        <xdr:cNvPr id="241" name="Text Box 552">
          <a:extLst>
            <a:ext uri="{FF2B5EF4-FFF2-40B4-BE49-F238E27FC236}">
              <a16:creationId xmlns:a16="http://schemas.microsoft.com/office/drawing/2014/main" id="{D090C97E-23DB-704A-B8DE-5E542B2ED6F7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42" name="Text Box 554">
          <a:extLst>
            <a:ext uri="{FF2B5EF4-FFF2-40B4-BE49-F238E27FC236}">
              <a16:creationId xmlns:a16="http://schemas.microsoft.com/office/drawing/2014/main" id="{B0BE3DDA-A17D-C343-B7CA-FAE1D3076E45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43" name="Text Box 557">
          <a:extLst>
            <a:ext uri="{FF2B5EF4-FFF2-40B4-BE49-F238E27FC236}">
              <a16:creationId xmlns:a16="http://schemas.microsoft.com/office/drawing/2014/main" id="{0D44387B-C900-0D42-87F7-8598CBD26F65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44" name="Text Box 549">
          <a:extLst>
            <a:ext uri="{FF2B5EF4-FFF2-40B4-BE49-F238E27FC236}">
              <a16:creationId xmlns:a16="http://schemas.microsoft.com/office/drawing/2014/main" id="{8DFA4EC4-AA21-0044-A815-04820DA91EFA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232916"/>
    <xdr:sp macro="" textlink="">
      <xdr:nvSpPr>
        <xdr:cNvPr id="245" name="Text Box 552">
          <a:extLst>
            <a:ext uri="{FF2B5EF4-FFF2-40B4-BE49-F238E27FC236}">
              <a16:creationId xmlns:a16="http://schemas.microsoft.com/office/drawing/2014/main" id="{A93F67D5-1DE3-904B-B3BA-6D76D091333D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46" name="Text Box 549">
          <a:extLst>
            <a:ext uri="{FF2B5EF4-FFF2-40B4-BE49-F238E27FC236}">
              <a16:creationId xmlns:a16="http://schemas.microsoft.com/office/drawing/2014/main" id="{DCC53C57-9955-C247-A64C-F6B42CC93180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232916"/>
    <xdr:sp macro="" textlink="">
      <xdr:nvSpPr>
        <xdr:cNvPr id="247" name="Text Box 552">
          <a:extLst>
            <a:ext uri="{FF2B5EF4-FFF2-40B4-BE49-F238E27FC236}">
              <a16:creationId xmlns:a16="http://schemas.microsoft.com/office/drawing/2014/main" id="{7607D7FE-72C2-0D41-AD93-F86F8ADDF801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48" name="Text Box 549">
          <a:extLst>
            <a:ext uri="{FF2B5EF4-FFF2-40B4-BE49-F238E27FC236}">
              <a16:creationId xmlns:a16="http://schemas.microsoft.com/office/drawing/2014/main" id="{83A37C9F-EBEA-5741-8CD8-B0BE5FFE3FE2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232916"/>
    <xdr:sp macro="" textlink="">
      <xdr:nvSpPr>
        <xdr:cNvPr id="249" name="Text Box 552">
          <a:extLst>
            <a:ext uri="{FF2B5EF4-FFF2-40B4-BE49-F238E27FC236}">
              <a16:creationId xmlns:a16="http://schemas.microsoft.com/office/drawing/2014/main" id="{71BDA525-C5A1-794B-AA3D-ED2958A01FD3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50" name="Text Box 554">
          <a:extLst>
            <a:ext uri="{FF2B5EF4-FFF2-40B4-BE49-F238E27FC236}">
              <a16:creationId xmlns:a16="http://schemas.microsoft.com/office/drawing/2014/main" id="{7F5F4DF4-BDC8-DE42-84CC-CD531A5C3965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51" name="Text Box 557">
          <a:extLst>
            <a:ext uri="{FF2B5EF4-FFF2-40B4-BE49-F238E27FC236}">
              <a16:creationId xmlns:a16="http://schemas.microsoft.com/office/drawing/2014/main" id="{5AB461E5-279D-3B49-80A5-7D13574A72DA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52" name="Text Box 554">
          <a:extLst>
            <a:ext uri="{FF2B5EF4-FFF2-40B4-BE49-F238E27FC236}">
              <a16:creationId xmlns:a16="http://schemas.microsoft.com/office/drawing/2014/main" id="{38A6AB0A-6C36-4641-AC58-B6AFC73181BD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53" name="Text Box 557">
          <a:extLst>
            <a:ext uri="{FF2B5EF4-FFF2-40B4-BE49-F238E27FC236}">
              <a16:creationId xmlns:a16="http://schemas.microsoft.com/office/drawing/2014/main" id="{EFA9599E-C8C1-B047-83D0-E3A296DD5E35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54" name="Text Box 549">
          <a:extLst>
            <a:ext uri="{FF2B5EF4-FFF2-40B4-BE49-F238E27FC236}">
              <a16:creationId xmlns:a16="http://schemas.microsoft.com/office/drawing/2014/main" id="{6E0D5F88-DB19-144B-8E71-245EC3A9F9CD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232916"/>
    <xdr:sp macro="" textlink="">
      <xdr:nvSpPr>
        <xdr:cNvPr id="255" name="Text Box 552">
          <a:extLst>
            <a:ext uri="{FF2B5EF4-FFF2-40B4-BE49-F238E27FC236}">
              <a16:creationId xmlns:a16="http://schemas.microsoft.com/office/drawing/2014/main" id="{D8C1A346-C15C-F64A-928D-3DB076F43A4B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309195"/>
    <xdr:sp macro="" textlink="">
      <xdr:nvSpPr>
        <xdr:cNvPr id="256" name="Text Box 549">
          <a:extLst>
            <a:ext uri="{FF2B5EF4-FFF2-40B4-BE49-F238E27FC236}">
              <a16:creationId xmlns:a16="http://schemas.microsoft.com/office/drawing/2014/main" id="{DA3740BC-6A29-F44F-BF1C-90F47086F0D7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15</xdr:col>
      <xdr:colOff>0</xdr:colOff>
      <xdr:row>7</xdr:row>
      <xdr:rowOff>0</xdr:rowOff>
    </xdr:from>
    <xdr:ext cx="37062" cy="232916"/>
    <xdr:sp macro="" textlink="">
      <xdr:nvSpPr>
        <xdr:cNvPr id="257" name="Text Box 552">
          <a:extLst>
            <a:ext uri="{FF2B5EF4-FFF2-40B4-BE49-F238E27FC236}">
              <a16:creationId xmlns:a16="http://schemas.microsoft.com/office/drawing/2014/main" id="{B83854DD-C5BC-AB4C-844E-A4A6764C0C7F}"/>
            </a:ext>
          </a:extLst>
        </xdr:cNvPr>
        <xdr:cNvSpPr txBox="1">
          <a:spLocks noChangeArrowheads="1"/>
        </xdr:cNvSpPr>
      </xdr:nvSpPr>
      <xdr:spPr bwMode="auto">
        <a:xfrm>
          <a:off x="81915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58" name="Text Box 554">
          <a:extLst>
            <a:ext uri="{FF2B5EF4-FFF2-40B4-BE49-F238E27FC236}">
              <a16:creationId xmlns:a16="http://schemas.microsoft.com/office/drawing/2014/main" id="{B090290B-5DE7-474A-B813-C337B6D48D4F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16</xdr:col>
      <xdr:colOff>0</xdr:colOff>
      <xdr:row>9</xdr:row>
      <xdr:rowOff>139700</xdr:rowOff>
    </xdr:from>
    <xdr:to>
      <xdr:col>16</xdr:col>
      <xdr:colOff>76200</xdr:colOff>
      <xdr:row>9</xdr:row>
      <xdr:rowOff>457200</xdr:rowOff>
    </xdr:to>
    <xdr:sp macro="" textlink="">
      <xdr:nvSpPr>
        <xdr:cNvPr id="795810" name="Text Box 556">
          <a:extLst>
            <a:ext uri="{FF2B5EF4-FFF2-40B4-BE49-F238E27FC236}">
              <a16:creationId xmlns:a16="http://schemas.microsoft.com/office/drawing/2014/main" id="{B672CA8C-5EE4-594F-B3B5-54C7DD326C0C}"/>
            </a:ext>
          </a:extLst>
        </xdr:cNvPr>
        <xdr:cNvSpPr txBox="1">
          <a:spLocks noChangeArrowheads="1"/>
        </xdr:cNvSpPr>
      </xdr:nvSpPr>
      <xdr:spPr bwMode="auto">
        <a:xfrm>
          <a:off x="12204700" y="1409700"/>
          <a:ext cx="762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60" name="Text Box 557">
          <a:extLst>
            <a:ext uri="{FF2B5EF4-FFF2-40B4-BE49-F238E27FC236}">
              <a16:creationId xmlns:a16="http://schemas.microsoft.com/office/drawing/2014/main" id="{D3489AFC-5B77-C146-B233-24C01634F77B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61" name="Text Box 549">
          <a:extLst>
            <a:ext uri="{FF2B5EF4-FFF2-40B4-BE49-F238E27FC236}">
              <a16:creationId xmlns:a16="http://schemas.microsoft.com/office/drawing/2014/main" id="{31783A80-4267-BE47-9035-79C4D1D27895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232916"/>
    <xdr:sp macro="" textlink="">
      <xdr:nvSpPr>
        <xdr:cNvPr id="262" name="Text Box 552">
          <a:extLst>
            <a:ext uri="{FF2B5EF4-FFF2-40B4-BE49-F238E27FC236}">
              <a16:creationId xmlns:a16="http://schemas.microsoft.com/office/drawing/2014/main" id="{A122938F-32D9-1E42-9624-67E00F85DCD3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63" name="Text Box 554">
          <a:extLst>
            <a:ext uri="{FF2B5EF4-FFF2-40B4-BE49-F238E27FC236}">
              <a16:creationId xmlns:a16="http://schemas.microsoft.com/office/drawing/2014/main" id="{A14DCB20-EAF0-BD4F-AEFB-01F713300AA1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64" name="Text Box 557">
          <a:extLst>
            <a:ext uri="{FF2B5EF4-FFF2-40B4-BE49-F238E27FC236}">
              <a16:creationId xmlns:a16="http://schemas.microsoft.com/office/drawing/2014/main" id="{08537611-929C-1E4F-99AF-625F8C7608AA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65" name="Text Box 549">
          <a:extLst>
            <a:ext uri="{FF2B5EF4-FFF2-40B4-BE49-F238E27FC236}">
              <a16:creationId xmlns:a16="http://schemas.microsoft.com/office/drawing/2014/main" id="{4E4EF977-AE33-3F4A-866D-04D45A87073C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232916"/>
    <xdr:sp macro="" textlink="">
      <xdr:nvSpPr>
        <xdr:cNvPr id="266" name="Text Box 552">
          <a:extLst>
            <a:ext uri="{FF2B5EF4-FFF2-40B4-BE49-F238E27FC236}">
              <a16:creationId xmlns:a16="http://schemas.microsoft.com/office/drawing/2014/main" id="{C0C0CD03-4251-C141-B505-E2AB32856A7E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67" name="Text Box 549">
          <a:extLst>
            <a:ext uri="{FF2B5EF4-FFF2-40B4-BE49-F238E27FC236}">
              <a16:creationId xmlns:a16="http://schemas.microsoft.com/office/drawing/2014/main" id="{CC923E72-1BA6-0848-B814-83061116B9ED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232916"/>
    <xdr:sp macro="" textlink="">
      <xdr:nvSpPr>
        <xdr:cNvPr id="268" name="Text Box 552">
          <a:extLst>
            <a:ext uri="{FF2B5EF4-FFF2-40B4-BE49-F238E27FC236}">
              <a16:creationId xmlns:a16="http://schemas.microsoft.com/office/drawing/2014/main" id="{495BB846-6677-3C40-BC68-D81F429A43E0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69" name="Text Box 549">
          <a:extLst>
            <a:ext uri="{FF2B5EF4-FFF2-40B4-BE49-F238E27FC236}">
              <a16:creationId xmlns:a16="http://schemas.microsoft.com/office/drawing/2014/main" id="{4AD4DCF3-EDBB-0C45-9BB3-EBEEC6168C08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232916"/>
    <xdr:sp macro="" textlink="">
      <xdr:nvSpPr>
        <xdr:cNvPr id="270" name="Text Box 552">
          <a:extLst>
            <a:ext uri="{FF2B5EF4-FFF2-40B4-BE49-F238E27FC236}">
              <a16:creationId xmlns:a16="http://schemas.microsoft.com/office/drawing/2014/main" id="{03313F65-A2F5-A446-BCAC-895515123050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71" name="Text Box 554">
          <a:extLst>
            <a:ext uri="{FF2B5EF4-FFF2-40B4-BE49-F238E27FC236}">
              <a16:creationId xmlns:a16="http://schemas.microsoft.com/office/drawing/2014/main" id="{A858B155-B40E-6D41-A3BA-59A07DD473A2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72" name="Text Box 557">
          <a:extLst>
            <a:ext uri="{FF2B5EF4-FFF2-40B4-BE49-F238E27FC236}">
              <a16:creationId xmlns:a16="http://schemas.microsoft.com/office/drawing/2014/main" id="{D6947B12-13C2-9044-A792-5A2CD7FEFF14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73" name="Text Box 554">
          <a:extLst>
            <a:ext uri="{FF2B5EF4-FFF2-40B4-BE49-F238E27FC236}">
              <a16:creationId xmlns:a16="http://schemas.microsoft.com/office/drawing/2014/main" id="{A32087B5-F302-A142-B447-2797B565B254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74" name="Text Box 557">
          <a:extLst>
            <a:ext uri="{FF2B5EF4-FFF2-40B4-BE49-F238E27FC236}">
              <a16:creationId xmlns:a16="http://schemas.microsoft.com/office/drawing/2014/main" id="{7E19B27C-DCE8-8B4B-90FD-64515C4BD6DE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75" name="Text Box 549">
          <a:extLst>
            <a:ext uri="{FF2B5EF4-FFF2-40B4-BE49-F238E27FC236}">
              <a16:creationId xmlns:a16="http://schemas.microsoft.com/office/drawing/2014/main" id="{F55A9E45-C398-E641-981A-3A67D02D6F81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232916"/>
    <xdr:sp macro="" textlink="">
      <xdr:nvSpPr>
        <xdr:cNvPr id="276" name="Text Box 552">
          <a:extLst>
            <a:ext uri="{FF2B5EF4-FFF2-40B4-BE49-F238E27FC236}">
              <a16:creationId xmlns:a16="http://schemas.microsoft.com/office/drawing/2014/main" id="{E22647F4-2243-3045-A82D-BFB2F799FAE0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77" name="Text Box 549">
          <a:extLst>
            <a:ext uri="{FF2B5EF4-FFF2-40B4-BE49-F238E27FC236}">
              <a16:creationId xmlns:a16="http://schemas.microsoft.com/office/drawing/2014/main" id="{380990D4-4A4F-734A-A666-633086E97EC1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232916"/>
    <xdr:sp macro="" textlink="">
      <xdr:nvSpPr>
        <xdr:cNvPr id="278" name="Text Box 552">
          <a:extLst>
            <a:ext uri="{FF2B5EF4-FFF2-40B4-BE49-F238E27FC236}">
              <a16:creationId xmlns:a16="http://schemas.microsoft.com/office/drawing/2014/main" id="{51A4D270-A5E3-714B-9DB6-59C1FC8BEDA2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79" name="Text Box 554">
          <a:extLst>
            <a:ext uri="{FF2B5EF4-FFF2-40B4-BE49-F238E27FC236}">
              <a16:creationId xmlns:a16="http://schemas.microsoft.com/office/drawing/2014/main" id="{0B3D7F69-15E4-B542-9D65-C573E783EB14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16</xdr:col>
      <xdr:colOff>0</xdr:colOff>
      <xdr:row>9</xdr:row>
      <xdr:rowOff>139700</xdr:rowOff>
    </xdr:from>
    <xdr:to>
      <xdr:col>16</xdr:col>
      <xdr:colOff>76200</xdr:colOff>
      <xdr:row>9</xdr:row>
      <xdr:rowOff>279400</xdr:rowOff>
    </xdr:to>
    <xdr:sp macro="" textlink="">
      <xdr:nvSpPr>
        <xdr:cNvPr id="795831" name="Text Box 556">
          <a:extLst>
            <a:ext uri="{FF2B5EF4-FFF2-40B4-BE49-F238E27FC236}">
              <a16:creationId xmlns:a16="http://schemas.microsoft.com/office/drawing/2014/main" id="{79988753-68AF-7B4F-8562-E71D7728835B}"/>
            </a:ext>
          </a:extLst>
        </xdr:cNvPr>
        <xdr:cNvSpPr txBox="1">
          <a:spLocks noChangeArrowheads="1"/>
        </xdr:cNvSpPr>
      </xdr:nvSpPr>
      <xdr:spPr bwMode="auto">
        <a:xfrm>
          <a:off x="12204700" y="1409700"/>
          <a:ext cx="762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81" name="Text Box 557">
          <a:extLst>
            <a:ext uri="{FF2B5EF4-FFF2-40B4-BE49-F238E27FC236}">
              <a16:creationId xmlns:a16="http://schemas.microsoft.com/office/drawing/2014/main" id="{3FB180EE-3FC3-AB4C-9F8C-EB048A718BF3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82" name="Text Box 549">
          <a:extLst>
            <a:ext uri="{FF2B5EF4-FFF2-40B4-BE49-F238E27FC236}">
              <a16:creationId xmlns:a16="http://schemas.microsoft.com/office/drawing/2014/main" id="{5B7D2420-5E8B-6844-BDE9-EDAEF8D1DBA8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232916"/>
    <xdr:sp macro="" textlink="">
      <xdr:nvSpPr>
        <xdr:cNvPr id="283" name="Text Box 552">
          <a:extLst>
            <a:ext uri="{FF2B5EF4-FFF2-40B4-BE49-F238E27FC236}">
              <a16:creationId xmlns:a16="http://schemas.microsoft.com/office/drawing/2014/main" id="{307E9D47-8A6B-034C-8097-D668CAE9FF3F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84" name="Text Box 554">
          <a:extLst>
            <a:ext uri="{FF2B5EF4-FFF2-40B4-BE49-F238E27FC236}">
              <a16:creationId xmlns:a16="http://schemas.microsoft.com/office/drawing/2014/main" id="{699BB84D-A2F5-7140-B99A-B74FECB6FEB9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85" name="Text Box 557">
          <a:extLst>
            <a:ext uri="{FF2B5EF4-FFF2-40B4-BE49-F238E27FC236}">
              <a16:creationId xmlns:a16="http://schemas.microsoft.com/office/drawing/2014/main" id="{B1422FE7-976B-2649-97D7-C2DA62C2B2AE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86" name="Text Box 549">
          <a:extLst>
            <a:ext uri="{FF2B5EF4-FFF2-40B4-BE49-F238E27FC236}">
              <a16:creationId xmlns:a16="http://schemas.microsoft.com/office/drawing/2014/main" id="{90E18847-19BB-A54C-A4D8-AA4503D0E440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232916"/>
    <xdr:sp macro="" textlink="">
      <xdr:nvSpPr>
        <xdr:cNvPr id="287" name="Text Box 552">
          <a:extLst>
            <a:ext uri="{FF2B5EF4-FFF2-40B4-BE49-F238E27FC236}">
              <a16:creationId xmlns:a16="http://schemas.microsoft.com/office/drawing/2014/main" id="{10A4C46F-A13C-1243-B7AB-F97CE2B82A2B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88" name="Text Box 549">
          <a:extLst>
            <a:ext uri="{FF2B5EF4-FFF2-40B4-BE49-F238E27FC236}">
              <a16:creationId xmlns:a16="http://schemas.microsoft.com/office/drawing/2014/main" id="{57471119-D6FE-0F43-975D-F1BD38285AAE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232916"/>
    <xdr:sp macro="" textlink="">
      <xdr:nvSpPr>
        <xdr:cNvPr id="289" name="Text Box 552">
          <a:extLst>
            <a:ext uri="{FF2B5EF4-FFF2-40B4-BE49-F238E27FC236}">
              <a16:creationId xmlns:a16="http://schemas.microsoft.com/office/drawing/2014/main" id="{3B0F6039-601B-CC4A-A168-573437508BCC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90" name="Text Box 549">
          <a:extLst>
            <a:ext uri="{FF2B5EF4-FFF2-40B4-BE49-F238E27FC236}">
              <a16:creationId xmlns:a16="http://schemas.microsoft.com/office/drawing/2014/main" id="{307C0D74-6C66-CF43-BFA5-434BFA02691D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232916"/>
    <xdr:sp macro="" textlink="">
      <xdr:nvSpPr>
        <xdr:cNvPr id="291" name="Text Box 552">
          <a:extLst>
            <a:ext uri="{FF2B5EF4-FFF2-40B4-BE49-F238E27FC236}">
              <a16:creationId xmlns:a16="http://schemas.microsoft.com/office/drawing/2014/main" id="{8EB3A35C-5D0C-3748-89F1-1DC1FE1973B5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92" name="Text Box 554">
          <a:extLst>
            <a:ext uri="{FF2B5EF4-FFF2-40B4-BE49-F238E27FC236}">
              <a16:creationId xmlns:a16="http://schemas.microsoft.com/office/drawing/2014/main" id="{7E73CA73-C57F-5A42-A0E3-B9575D390296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93" name="Text Box 557">
          <a:extLst>
            <a:ext uri="{FF2B5EF4-FFF2-40B4-BE49-F238E27FC236}">
              <a16:creationId xmlns:a16="http://schemas.microsoft.com/office/drawing/2014/main" id="{4E9C938A-EE75-8342-BD1F-D21CD73E0711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94" name="Text Box 554">
          <a:extLst>
            <a:ext uri="{FF2B5EF4-FFF2-40B4-BE49-F238E27FC236}">
              <a16:creationId xmlns:a16="http://schemas.microsoft.com/office/drawing/2014/main" id="{6BE2C89C-518D-4241-B0B4-327364DFA1DC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95" name="Text Box 557">
          <a:extLst>
            <a:ext uri="{FF2B5EF4-FFF2-40B4-BE49-F238E27FC236}">
              <a16:creationId xmlns:a16="http://schemas.microsoft.com/office/drawing/2014/main" id="{5F363BC8-305D-0349-976F-574DC28A89B5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96" name="Text Box 549">
          <a:extLst>
            <a:ext uri="{FF2B5EF4-FFF2-40B4-BE49-F238E27FC236}">
              <a16:creationId xmlns:a16="http://schemas.microsoft.com/office/drawing/2014/main" id="{F301BC65-0D7D-3F4A-9D5A-38436E6AD1E4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232916"/>
    <xdr:sp macro="" textlink="">
      <xdr:nvSpPr>
        <xdr:cNvPr id="297" name="Text Box 552">
          <a:extLst>
            <a:ext uri="{FF2B5EF4-FFF2-40B4-BE49-F238E27FC236}">
              <a16:creationId xmlns:a16="http://schemas.microsoft.com/office/drawing/2014/main" id="{419A14F9-9454-CF41-B0CC-87B05CBB85B6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309195"/>
    <xdr:sp macro="" textlink="">
      <xdr:nvSpPr>
        <xdr:cNvPr id="298" name="Text Box 549">
          <a:extLst>
            <a:ext uri="{FF2B5EF4-FFF2-40B4-BE49-F238E27FC236}">
              <a16:creationId xmlns:a16="http://schemas.microsoft.com/office/drawing/2014/main" id="{EEAD7CB4-5CBE-0C4E-8333-3DD92DC0DA93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16</xdr:col>
      <xdr:colOff>0</xdr:colOff>
      <xdr:row>7</xdr:row>
      <xdr:rowOff>0</xdr:rowOff>
    </xdr:from>
    <xdr:ext cx="18531" cy="232916"/>
    <xdr:sp macro="" textlink="">
      <xdr:nvSpPr>
        <xdr:cNvPr id="299" name="Text Box 552">
          <a:extLst>
            <a:ext uri="{FF2B5EF4-FFF2-40B4-BE49-F238E27FC236}">
              <a16:creationId xmlns:a16="http://schemas.microsoft.com/office/drawing/2014/main" id="{B9CFE993-A23A-3748-AB7A-BC59DCDD26F8}"/>
            </a:ext>
          </a:extLst>
        </xdr:cNvPr>
        <xdr:cNvSpPr txBox="1">
          <a:spLocks noChangeArrowheads="1"/>
        </xdr:cNvSpPr>
      </xdr:nvSpPr>
      <xdr:spPr bwMode="auto">
        <a:xfrm>
          <a:off x="873578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00" name="Text Box 554">
          <a:extLst>
            <a:ext uri="{FF2B5EF4-FFF2-40B4-BE49-F238E27FC236}">
              <a16:creationId xmlns:a16="http://schemas.microsoft.com/office/drawing/2014/main" id="{D90D5B0C-0FDC-4444-B0B8-35169F387EA4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17</xdr:col>
      <xdr:colOff>0</xdr:colOff>
      <xdr:row>9</xdr:row>
      <xdr:rowOff>139700</xdr:rowOff>
    </xdr:from>
    <xdr:to>
      <xdr:col>17</xdr:col>
      <xdr:colOff>88900</xdr:colOff>
      <xdr:row>9</xdr:row>
      <xdr:rowOff>457200</xdr:rowOff>
    </xdr:to>
    <xdr:sp macro="" textlink="">
      <xdr:nvSpPr>
        <xdr:cNvPr id="795852" name="Text Box 556">
          <a:extLst>
            <a:ext uri="{FF2B5EF4-FFF2-40B4-BE49-F238E27FC236}">
              <a16:creationId xmlns:a16="http://schemas.microsoft.com/office/drawing/2014/main" id="{5AB27043-CC80-0C4C-96FA-412D4BA7AA78}"/>
            </a:ext>
          </a:extLst>
        </xdr:cNvPr>
        <xdr:cNvSpPr txBox="1">
          <a:spLocks noChangeArrowheads="1"/>
        </xdr:cNvSpPr>
      </xdr:nvSpPr>
      <xdr:spPr bwMode="auto">
        <a:xfrm>
          <a:off x="128651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02" name="Text Box 557">
          <a:extLst>
            <a:ext uri="{FF2B5EF4-FFF2-40B4-BE49-F238E27FC236}">
              <a16:creationId xmlns:a16="http://schemas.microsoft.com/office/drawing/2014/main" id="{63801B0D-361C-D44C-99D3-1D83E1A0AE29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03" name="Text Box 549">
          <a:extLst>
            <a:ext uri="{FF2B5EF4-FFF2-40B4-BE49-F238E27FC236}">
              <a16:creationId xmlns:a16="http://schemas.microsoft.com/office/drawing/2014/main" id="{4C24DC27-5B6E-3E47-A728-CF4F8BE4630D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04" name="Text Box 552">
          <a:extLst>
            <a:ext uri="{FF2B5EF4-FFF2-40B4-BE49-F238E27FC236}">
              <a16:creationId xmlns:a16="http://schemas.microsoft.com/office/drawing/2014/main" id="{200D5AEE-1667-174B-B3A8-6BE66217EB2E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05" name="Text Box 554">
          <a:extLst>
            <a:ext uri="{FF2B5EF4-FFF2-40B4-BE49-F238E27FC236}">
              <a16:creationId xmlns:a16="http://schemas.microsoft.com/office/drawing/2014/main" id="{B65072F4-FD35-C14C-9911-EEB74A7422DD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06" name="Text Box 557">
          <a:extLst>
            <a:ext uri="{FF2B5EF4-FFF2-40B4-BE49-F238E27FC236}">
              <a16:creationId xmlns:a16="http://schemas.microsoft.com/office/drawing/2014/main" id="{EEDDCB4A-4BA7-624C-A3E1-FCA9E1C9C09C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07" name="Text Box 549">
          <a:extLst>
            <a:ext uri="{FF2B5EF4-FFF2-40B4-BE49-F238E27FC236}">
              <a16:creationId xmlns:a16="http://schemas.microsoft.com/office/drawing/2014/main" id="{82E058B2-F1CA-8440-9B7C-0E1AED43699A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08" name="Text Box 552">
          <a:extLst>
            <a:ext uri="{FF2B5EF4-FFF2-40B4-BE49-F238E27FC236}">
              <a16:creationId xmlns:a16="http://schemas.microsoft.com/office/drawing/2014/main" id="{6EE15584-9FD7-704F-ABA8-58EF387286CF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09" name="Text Box 549">
          <a:extLst>
            <a:ext uri="{FF2B5EF4-FFF2-40B4-BE49-F238E27FC236}">
              <a16:creationId xmlns:a16="http://schemas.microsoft.com/office/drawing/2014/main" id="{BE42470B-0612-1141-B4B8-5A115D3D908F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10" name="Text Box 552">
          <a:extLst>
            <a:ext uri="{FF2B5EF4-FFF2-40B4-BE49-F238E27FC236}">
              <a16:creationId xmlns:a16="http://schemas.microsoft.com/office/drawing/2014/main" id="{E0DB8490-259E-1441-8016-9A389E944F50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11" name="Text Box 549">
          <a:extLst>
            <a:ext uri="{FF2B5EF4-FFF2-40B4-BE49-F238E27FC236}">
              <a16:creationId xmlns:a16="http://schemas.microsoft.com/office/drawing/2014/main" id="{0017CF01-C689-744D-AD32-F8FBF7D2A228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12" name="Text Box 552">
          <a:extLst>
            <a:ext uri="{FF2B5EF4-FFF2-40B4-BE49-F238E27FC236}">
              <a16:creationId xmlns:a16="http://schemas.microsoft.com/office/drawing/2014/main" id="{87638DC1-5791-4243-9ECC-27703B668F06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13" name="Text Box 554">
          <a:extLst>
            <a:ext uri="{FF2B5EF4-FFF2-40B4-BE49-F238E27FC236}">
              <a16:creationId xmlns:a16="http://schemas.microsoft.com/office/drawing/2014/main" id="{46A879E6-19DA-B740-8956-E8DFD2BEC438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14" name="Text Box 557">
          <a:extLst>
            <a:ext uri="{FF2B5EF4-FFF2-40B4-BE49-F238E27FC236}">
              <a16:creationId xmlns:a16="http://schemas.microsoft.com/office/drawing/2014/main" id="{985A1556-B64D-CA47-884B-A85C8FB6FDE4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15" name="Text Box 554">
          <a:extLst>
            <a:ext uri="{FF2B5EF4-FFF2-40B4-BE49-F238E27FC236}">
              <a16:creationId xmlns:a16="http://schemas.microsoft.com/office/drawing/2014/main" id="{6233E7CF-F390-994F-AE88-8668C44AF228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16" name="Text Box 557">
          <a:extLst>
            <a:ext uri="{FF2B5EF4-FFF2-40B4-BE49-F238E27FC236}">
              <a16:creationId xmlns:a16="http://schemas.microsoft.com/office/drawing/2014/main" id="{3AF5E29F-770A-7746-8C79-EA9445EE1E55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17" name="Text Box 549">
          <a:extLst>
            <a:ext uri="{FF2B5EF4-FFF2-40B4-BE49-F238E27FC236}">
              <a16:creationId xmlns:a16="http://schemas.microsoft.com/office/drawing/2014/main" id="{89DF3F3C-9E4B-7C47-8A00-6553843332D1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18" name="Text Box 552">
          <a:extLst>
            <a:ext uri="{FF2B5EF4-FFF2-40B4-BE49-F238E27FC236}">
              <a16:creationId xmlns:a16="http://schemas.microsoft.com/office/drawing/2014/main" id="{40EABD26-239C-884D-9D92-63EE1D942ACE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19" name="Text Box 549">
          <a:extLst>
            <a:ext uri="{FF2B5EF4-FFF2-40B4-BE49-F238E27FC236}">
              <a16:creationId xmlns:a16="http://schemas.microsoft.com/office/drawing/2014/main" id="{DF932A8D-D9A7-7D4B-B12F-E5D04FD7C284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20" name="Text Box 552">
          <a:extLst>
            <a:ext uri="{FF2B5EF4-FFF2-40B4-BE49-F238E27FC236}">
              <a16:creationId xmlns:a16="http://schemas.microsoft.com/office/drawing/2014/main" id="{D4A8AA71-71CD-BF42-B60C-AB624EEF2592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21" name="Text Box 554">
          <a:extLst>
            <a:ext uri="{FF2B5EF4-FFF2-40B4-BE49-F238E27FC236}">
              <a16:creationId xmlns:a16="http://schemas.microsoft.com/office/drawing/2014/main" id="{6489A227-DCDB-C845-ADFA-3D33E60A87C2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17</xdr:col>
      <xdr:colOff>0</xdr:colOff>
      <xdr:row>9</xdr:row>
      <xdr:rowOff>139700</xdr:rowOff>
    </xdr:from>
    <xdr:to>
      <xdr:col>17</xdr:col>
      <xdr:colOff>88900</xdr:colOff>
      <xdr:row>9</xdr:row>
      <xdr:rowOff>279400</xdr:rowOff>
    </xdr:to>
    <xdr:sp macro="" textlink="">
      <xdr:nvSpPr>
        <xdr:cNvPr id="795873" name="Text Box 556">
          <a:extLst>
            <a:ext uri="{FF2B5EF4-FFF2-40B4-BE49-F238E27FC236}">
              <a16:creationId xmlns:a16="http://schemas.microsoft.com/office/drawing/2014/main" id="{713C78BB-4FED-3543-A178-D5C29D4674D5}"/>
            </a:ext>
          </a:extLst>
        </xdr:cNvPr>
        <xdr:cNvSpPr txBox="1">
          <a:spLocks noChangeArrowheads="1"/>
        </xdr:cNvSpPr>
      </xdr:nvSpPr>
      <xdr:spPr bwMode="auto">
        <a:xfrm>
          <a:off x="128651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23" name="Text Box 557">
          <a:extLst>
            <a:ext uri="{FF2B5EF4-FFF2-40B4-BE49-F238E27FC236}">
              <a16:creationId xmlns:a16="http://schemas.microsoft.com/office/drawing/2014/main" id="{EAC6632B-68F5-3747-B537-8967F2746BC2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24" name="Text Box 549">
          <a:extLst>
            <a:ext uri="{FF2B5EF4-FFF2-40B4-BE49-F238E27FC236}">
              <a16:creationId xmlns:a16="http://schemas.microsoft.com/office/drawing/2014/main" id="{CA6B428E-5937-7342-B3CF-EC57B2A529E8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25" name="Text Box 552">
          <a:extLst>
            <a:ext uri="{FF2B5EF4-FFF2-40B4-BE49-F238E27FC236}">
              <a16:creationId xmlns:a16="http://schemas.microsoft.com/office/drawing/2014/main" id="{E613FE8B-B592-0041-A543-0FDF4C5EFCFE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26" name="Text Box 554">
          <a:extLst>
            <a:ext uri="{FF2B5EF4-FFF2-40B4-BE49-F238E27FC236}">
              <a16:creationId xmlns:a16="http://schemas.microsoft.com/office/drawing/2014/main" id="{CB9C41ED-DCBC-2C44-95E6-42E5F1B2FC27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27" name="Text Box 557">
          <a:extLst>
            <a:ext uri="{FF2B5EF4-FFF2-40B4-BE49-F238E27FC236}">
              <a16:creationId xmlns:a16="http://schemas.microsoft.com/office/drawing/2014/main" id="{B06E7013-DC88-3E49-9C64-A14829DC5A29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28" name="Text Box 549">
          <a:extLst>
            <a:ext uri="{FF2B5EF4-FFF2-40B4-BE49-F238E27FC236}">
              <a16:creationId xmlns:a16="http://schemas.microsoft.com/office/drawing/2014/main" id="{E049C4F0-B035-904A-A993-53B225F3F347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29" name="Text Box 552">
          <a:extLst>
            <a:ext uri="{FF2B5EF4-FFF2-40B4-BE49-F238E27FC236}">
              <a16:creationId xmlns:a16="http://schemas.microsoft.com/office/drawing/2014/main" id="{3B274BD4-A44A-2241-B01B-F5DEB76598C1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30" name="Text Box 549">
          <a:extLst>
            <a:ext uri="{FF2B5EF4-FFF2-40B4-BE49-F238E27FC236}">
              <a16:creationId xmlns:a16="http://schemas.microsoft.com/office/drawing/2014/main" id="{4C14F104-2386-1B42-87F7-16073871B684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31" name="Text Box 552">
          <a:extLst>
            <a:ext uri="{FF2B5EF4-FFF2-40B4-BE49-F238E27FC236}">
              <a16:creationId xmlns:a16="http://schemas.microsoft.com/office/drawing/2014/main" id="{DC677D65-336F-AE4D-9E63-FB154A8F3582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32" name="Text Box 549">
          <a:extLst>
            <a:ext uri="{FF2B5EF4-FFF2-40B4-BE49-F238E27FC236}">
              <a16:creationId xmlns:a16="http://schemas.microsoft.com/office/drawing/2014/main" id="{4CFB1F01-02B1-8B40-AE5B-CD1320CA6501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33" name="Text Box 552">
          <a:extLst>
            <a:ext uri="{FF2B5EF4-FFF2-40B4-BE49-F238E27FC236}">
              <a16:creationId xmlns:a16="http://schemas.microsoft.com/office/drawing/2014/main" id="{9662A6E2-876B-5842-8B37-6CE8EC496291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34" name="Text Box 554">
          <a:extLst>
            <a:ext uri="{FF2B5EF4-FFF2-40B4-BE49-F238E27FC236}">
              <a16:creationId xmlns:a16="http://schemas.microsoft.com/office/drawing/2014/main" id="{5C8E9B7F-54A3-5741-814B-65B332A0012F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35" name="Text Box 557">
          <a:extLst>
            <a:ext uri="{FF2B5EF4-FFF2-40B4-BE49-F238E27FC236}">
              <a16:creationId xmlns:a16="http://schemas.microsoft.com/office/drawing/2014/main" id="{12D8BEBC-7442-2F4C-9348-BEA5B980136D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36" name="Text Box 554">
          <a:extLst>
            <a:ext uri="{FF2B5EF4-FFF2-40B4-BE49-F238E27FC236}">
              <a16:creationId xmlns:a16="http://schemas.microsoft.com/office/drawing/2014/main" id="{AA8129D2-57AB-9846-9795-11EEF3A5C2AC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37" name="Text Box 557">
          <a:extLst>
            <a:ext uri="{FF2B5EF4-FFF2-40B4-BE49-F238E27FC236}">
              <a16:creationId xmlns:a16="http://schemas.microsoft.com/office/drawing/2014/main" id="{1BAAF3E4-D811-DA4B-923B-771B2CA0C378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38" name="Text Box 549">
          <a:extLst>
            <a:ext uri="{FF2B5EF4-FFF2-40B4-BE49-F238E27FC236}">
              <a16:creationId xmlns:a16="http://schemas.microsoft.com/office/drawing/2014/main" id="{DD5CCF8B-C080-6A44-BA74-E5BF1E8BB53D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39" name="Text Box 552">
          <a:extLst>
            <a:ext uri="{FF2B5EF4-FFF2-40B4-BE49-F238E27FC236}">
              <a16:creationId xmlns:a16="http://schemas.microsoft.com/office/drawing/2014/main" id="{F8729D4C-19F7-B242-99C9-7212B46A8440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40" name="Text Box 549">
          <a:extLst>
            <a:ext uri="{FF2B5EF4-FFF2-40B4-BE49-F238E27FC236}">
              <a16:creationId xmlns:a16="http://schemas.microsoft.com/office/drawing/2014/main" id="{47EB2302-34FD-2641-BD00-9A841B945A21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41" name="Text Box 552">
          <a:extLst>
            <a:ext uri="{FF2B5EF4-FFF2-40B4-BE49-F238E27FC236}">
              <a16:creationId xmlns:a16="http://schemas.microsoft.com/office/drawing/2014/main" id="{E8C5E32C-0ED2-2D41-ADF3-B9CC1A85ADD2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42" name="Text Box 554">
          <a:extLst>
            <a:ext uri="{FF2B5EF4-FFF2-40B4-BE49-F238E27FC236}">
              <a16:creationId xmlns:a16="http://schemas.microsoft.com/office/drawing/2014/main" id="{420E3AB9-1902-4F40-A0A3-DBE04570DA1F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17</xdr:col>
      <xdr:colOff>0</xdr:colOff>
      <xdr:row>9</xdr:row>
      <xdr:rowOff>139700</xdr:rowOff>
    </xdr:from>
    <xdr:to>
      <xdr:col>17</xdr:col>
      <xdr:colOff>88900</xdr:colOff>
      <xdr:row>9</xdr:row>
      <xdr:rowOff>457200</xdr:rowOff>
    </xdr:to>
    <xdr:sp macro="" textlink="">
      <xdr:nvSpPr>
        <xdr:cNvPr id="795894" name="Text Box 556">
          <a:extLst>
            <a:ext uri="{FF2B5EF4-FFF2-40B4-BE49-F238E27FC236}">
              <a16:creationId xmlns:a16="http://schemas.microsoft.com/office/drawing/2014/main" id="{EE8566BF-C3BF-CB42-B7DF-B39673C538A4}"/>
            </a:ext>
          </a:extLst>
        </xdr:cNvPr>
        <xdr:cNvSpPr txBox="1">
          <a:spLocks noChangeArrowheads="1"/>
        </xdr:cNvSpPr>
      </xdr:nvSpPr>
      <xdr:spPr bwMode="auto">
        <a:xfrm>
          <a:off x="128651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44" name="Text Box 557">
          <a:extLst>
            <a:ext uri="{FF2B5EF4-FFF2-40B4-BE49-F238E27FC236}">
              <a16:creationId xmlns:a16="http://schemas.microsoft.com/office/drawing/2014/main" id="{47592C10-2811-B143-BF63-54BEF18D5449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45" name="Text Box 549">
          <a:extLst>
            <a:ext uri="{FF2B5EF4-FFF2-40B4-BE49-F238E27FC236}">
              <a16:creationId xmlns:a16="http://schemas.microsoft.com/office/drawing/2014/main" id="{D04329EF-87AB-4B4D-808D-219E223FC185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46" name="Text Box 552">
          <a:extLst>
            <a:ext uri="{FF2B5EF4-FFF2-40B4-BE49-F238E27FC236}">
              <a16:creationId xmlns:a16="http://schemas.microsoft.com/office/drawing/2014/main" id="{6B46EF0E-0CE7-C648-8CE9-93B0452BFC62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47" name="Text Box 554">
          <a:extLst>
            <a:ext uri="{FF2B5EF4-FFF2-40B4-BE49-F238E27FC236}">
              <a16:creationId xmlns:a16="http://schemas.microsoft.com/office/drawing/2014/main" id="{A0520699-8F7A-7C4D-A6FD-8D5D474F8E40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48" name="Text Box 557">
          <a:extLst>
            <a:ext uri="{FF2B5EF4-FFF2-40B4-BE49-F238E27FC236}">
              <a16:creationId xmlns:a16="http://schemas.microsoft.com/office/drawing/2014/main" id="{878A81DD-F4A3-D344-86A5-D9522DAF1E5F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49" name="Text Box 549">
          <a:extLst>
            <a:ext uri="{FF2B5EF4-FFF2-40B4-BE49-F238E27FC236}">
              <a16:creationId xmlns:a16="http://schemas.microsoft.com/office/drawing/2014/main" id="{B130DD0A-1D8E-CB47-A4C5-D17AE701DE16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50" name="Text Box 552">
          <a:extLst>
            <a:ext uri="{FF2B5EF4-FFF2-40B4-BE49-F238E27FC236}">
              <a16:creationId xmlns:a16="http://schemas.microsoft.com/office/drawing/2014/main" id="{265337C8-E253-F747-8C79-5B4B305D54F9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51" name="Text Box 549">
          <a:extLst>
            <a:ext uri="{FF2B5EF4-FFF2-40B4-BE49-F238E27FC236}">
              <a16:creationId xmlns:a16="http://schemas.microsoft.com/office/drawing/2014/main" id="{7839922B-30A4-7648-BD39-5C4428A36874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52" name="Text Box 552">
          <a:extLst>
            <a:ext uri="{FF2B5EF4-FFF2-40B4-BE49-F238E27FC236}">
              <a16:creationId xmlns:a16="http://schemas.microsoft.com/office/drawing/2014/main" id="{83B5ACD6-0CDE-A04E-9C2C-0EE2A3A7AC3D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53" name="Text Box 549">
          <a:extLst>
            <a:ext uri="{FF2B5EF4-FFF2-40B4-BE49-F238E27FC236}">
              <a16:creationId xmlns:a16="http://schemas.microsoft.com/office/drawing/2014/main" id="{A18828E9-F319-8642-A093-ADF06885E107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54" name="Text Box 552">
          <a:extLst>
            <a:ext uri="{FF2B5EF4-FFF2-40B4-BE49-F238E27FC236}">
              <a16:creationId xmlns:a16="http://schemas.microsoft.com/office/drawing/2014/main" id="{ADF39654-CA2B-664C-948A-7C9C831B03CB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55" name="Text Box 554">
          <a:extLst>
            <a:ext uri="{FF2B5EF4-FFF2-40B4-BE49-F238E27FC236}">
              <a16:creationId xmlns:a16="http://schemas.microsoft.com/office/drawing/2014/main" id="{8634AA34-1305-F747-8092-21FF7E31ED0E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56" name="Text Box 557">
          <a:extLst>
            <a:ext uri="{FF2B5EF4-FFF2-40B4-BE49-F238E27FC236}">
              <a16:creationId xmlns:a16="http://schemas.microsoft.com/office/drawing/2014/main" id="{A007D554-CCEA-7C42-B2CA-FFA2802159BF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57" name="Text Box 554">
          <a:extLst>
            <a:ext uri="{FF2B5EF4-FFF2-40B4-BE49-F238E27FC236}">
              <a16:creationId xmlns:a16="http://schemas.microsoft.com/office/drawing/2014/main" id="{F2A70B64-5C39-2848-B40E-54465319D350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58" name="Text Box 557">
          <a:extLst>
            <a:ext uri="{FF2B5EF4-FFF2-40B4-BE49-F238E27FC236}">
              <a16:creationId xmlns:a16="http://schemas.microsoft.com/office/drawing/2014/main" id="{49A8FBE3-A0E4-3343-BFE7-9561006442CC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59" name="Text Box 549">
          <a:extLst>
            <a:ext uri="{FF2B5EF4-FFF2-40B4-BE49-F238E27FC236}">
              <a16:creationId xmlns:a16="http://schemas.microsoft.com/office/drawing/2014/main" id="{DB79154E-C925-044D-B5F5-C36D9215CC2C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60" name="Text Box 552">
          <a:extLst>
            <a:ext uri="{FF2B5EF4-FFF2-40B4-BE49-F238E27FC236}">
              <a16:creationId xmlns:a16="http://schemas.microsoft.com/office/drawing/2014/main" id="{12D4B247-99DE-1B41-99DD-1D1AE44EF71B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61" name="Text Box 549">
          <a:extLst>
            <a:ext uri="{FF2B5EF4-FFF2-40B4-BE49-F238E27FC236}">
              <a16:creationId xmlns:a16="http://schemas.microsoft.com/office/drawing/2014/main" id="{6D606988-CD10-D145-820D-316094F63901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62" name="Text Box 552">
          <a:extLst>
            <a:ext uri="{FF2B5EF4-FFF2-40B4-BE49-F238E27FC236}">
              <a16:creationId xmlns:a16="http://schemas.microsoft.com/office/drawing/2014/main" id="{FCF7540D-EEB1-334C-9DB9-349EEBFD217A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63" name="Text Box 554">
          <a:extLst>
            <a:ext uri="{FF2B5EF4-FFF2-40B4-BE49-F238E27FC236}">
              <a16:creationId xmlns:a16="http://schemas.microsoft.com/office/drawing/2014/main" id="{8DA3A6FC-F9E9-0144-840E-979930F608A5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17</xdr:col>
      <xdr:colOff>0</xdr:colOff>
      <xdr:row>9</xdr:row>
      <xdr:rowOff>139700</xdr:rowOff>
    </xdr:from>
    <xdr:to>
      <xdr:col>17</xdr:col>
      <xdr:colOff>88900</xdr:colOff>
      <xdr:row>9</xdr:row>
      <xdr:rowOff>279400</xdr:rowOff>
    </xdr:to>
    <xdr:sp macro="" textlink="">
      <xdr:nvSpPr>
        <xdr:cNvPr id="795915" name="Text Box 556">
          <a:extLst>
            <a:ext uri="{FF2B5EF4-FFF2-40B4-BE49-F238E27FC236}">
              <a16:creationId xmlns:a16="http://schemas.microsoft.com/office/drawing/2014/main" id="{16D686B5-B45D-094D-94C6-CBF5A0211626}"/>
            </a:ext>
          </a:extLst>
        </xdr:cNvPr>
        <xdr:cNvSpPr txBox="1">
          <a:spLocks noChangeArrowheads="1"/>
        </xdr:cNvSpPr>
      </xdr:nvSpPr>
      <xdr:spPr bwMode="auto">
        <a:xfrm>
          <a:off x="128651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65" name="Text Box 557">
          <a:extLst>
            <a:ext uri="{FF2B5EF4-FFF2-40B4-BE49-F238E27FC236}">
              <a16:creationId xmlns:a16="http://schemas.microsoft.com/office/drawing/2014/main" id="{6D93029F-9774-C54C-8357-45B0515E72CC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66" name="Text Box 549">
          <a:extLst>
            <a:ext uri="{FF2B5EF4-FFF2-40B4-BE49-F238E27FC236}">
              <a16:creationId xmlns:a16="http://schemas.microsoft.com/office/drawing/2014/main" id="{012A1620-648B-E245-BFDD-4DE83F4081D5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67" name="Text Box 552">
          <a:extLst>
            <a:ext uri="{FF2B5EF4-FFF2-40B4-BE49-F238E27FC236}">
              <a16:creationId xmlns:a16="http://schemas.microsoft.com/office/drawing/2014/main" id="{A775869C-5EF9-5E48-9256-6F104691DF86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68" name="Text Box 554">
          <a:extLst>
            <a:ext uri="{FF2B5EF4-FFF2-40B4-BE49-F238E27FC236}">
              <a16:creationId xmlns:a16="http://schemas.microsoft.com/office/drawing/2014/main" id="{F22B4FCF-1BF4-364B-9BA1-3FCB9EB0F8AD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69" name="Text Box 557">
          <a:extLst>
            <a:ext uri="{FF2B5EF4-FFF2-40B4-BE49-F238E27FC236}">
              <a16:creationId xmlns:a16="http://schemas.microsoft.com/office/drawing/2014/main" id="{5AC87510-94C6-544F-85AE-F5FF3CCCDAC2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70" name="Text Box 549">
          <a:extLst>
            <a:ext uri="{FF2B5EF4-FFF2-40B4-BE49-F238E27FC236}">
              <a16:creationId xmlns:a16="http://schemas.microsoft.com/office/drawing/2014/main" id="{B6E2CF8E-1AAD-744D-A065-54957BC60CE1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71" name="Text Box 552">
          <a:extLst>
            <a:ext uri="{FF2B5EF4-FFF2-40B4-BE49-F238E27FC236}">
              <a16:creationId xmlns:a16="http://schemas.microsoft.com/office/drawing/2014/main" id="{B9448C52-034E-684D-AC41-83B4526A6A72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72" name="Text Box 549">
          <a:extLst>
            <a:ext uri="{FF2B5EF4-FFF2-40B4-BE49-F238E27FC236}">
              <a16:creationId xmlns:a16="http://schemas.microsoft.com/office/drawing/2014/main" id="{14F81B12-4E3E-4445-B45F-1DE850548A15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73" name="Text Box 552">
          <a:extLst>
            <a:ext uri="{FF2B5EF4-FFF2-40B4-BE49-F238E27FC236}">
              <a16:creationId xmlns:a16="http://schemas.microsoft.com/office/drawing/2014/main" id="{355591FB-C74A-D446-B132-C365BB3752D2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74" name="Text Box 549">
          <a:extLst>
            <a:ext uri="{FF2B5EF4-FFF2-40B4-BE49-F238E27FC236}">
              <a16:creationId xmlns:a16="http://schemas.microsoft.com/office/drawing/2014/main" id="{4DB9EBCF-FAF8-7842-B4F1-772D615459F7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75" name="Text Box 552">
          <a:extLst>
            <a:ext uri="{FF2B5EF4-FFF2-40B4-BE49-F238E27FC236}">
              <a16:creationId xmlns:a16="http://schemas.microsoft.com/office/drawing/2014/main" id="{86B718A2-8A6A-8447-88E8-B84FAE237794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76" name="Text Box 554">
          <a:extLst>
            <a:ext uri="{FF2B5EF4-FFF2-40B4-BE49-F238E27FC236}">
              <a16:creationId xmlns:a16="http://schemas.microsoft.com/office/drawing/2014/main" id="{4A7FCBFF-3357-1045-962E-CF7E23A9795D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77" name="Text Box 557">
          <a:extLst>
            <a:ext uri="{FF2B5EF4-FFF2-40B4-BE49-F238E27FC236}">
              <a16:creationId xmlns:a16="http://schemas.microsoft.com/office/drawing/2014/main" id="{D5B4780A-3483-0245-A884-719C7EF69C2C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78" name="Text Box 554">
          <a:extLst>
            <a:ext uri="{FF2B5EF4-FFF2-40B4-BE49-F238E27FC236}">
              <a16:creationId xmlns:a16="http://schemas.microsoft.com/office/drawing/2014/main" id="{DDB7F4DB-28F1-6E4F-B4B3-C8A219615412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79" name="Text Box 557">
          <a:extLst>
            <a:ext uri="{FF2B5EF4-FFF2-40B4-BE49-F238E27FC236}">
              <a16:creationId xmlns:a16="http://schemas.microsoft.com/office/drawing/2014/main" id="{4709BA90-FD63-AB4A-9AD3-6D531AB92067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80" name="Text Box 549">
          <a:extLst>
            <a:ext uri="{FF2B5EF4-FFF2-40B4-BE49-F238E27FC236}">
              <a16:creationId xmlns:a16="http://schemas.microsoft.com/office/drawing/2014/main" id="{0C4C95B0-176B-FE4B-AFE9-3954448953CA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81" name="Text Box 552">
          <a:extLst>
            <a:ext uri="{FF2B5EF4-FFF2-40B4-BE49-F238E27FC236}">
              <a16:creationId xmlns:a16="http://schemas.microsoft.com/office/drawing/2014/main" id="{38AC792D-4FBC-A846-9827-AC397065C285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309195"/>
    <xdr:sp macro="" textlink="">
      <xdr:nvSpPr>
        <xdr:cNvPr id="382" name="Text Box 549">
          <a:extLst>
            <a:ext uri="{FF2B5EF4-FFF2-40B4-BE49-F238E27FC236}">
              <a16:creationId xmlns:a16="http://schemas.microsoft.com/office/drawing/2014/main" id="{5F33528F-5DC2-A148-8BA0-05ED354EB31E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17</xdr:col>
      <xdr:colOff>0</xdr:colOff>
      <xdr:row>7</xdr:row>
      <xdr:rowOff>0</xdr:rowOff>
    </xdr:from>
    <xdr:ext cx="37062" cy="232916"/>
    <xdr:sp macro="" textlink="">
      <xdr:nvSpPr>
        <xdr:cNvPr id="383" name="Text Box 552">
          <a:extLst>
            <a:ext uri="{FF2B5EF4-FFF2-40B4-BE49-F238E27FC236}">
              <a16:creationId xmlns:a16="http://schemas.microsoft.com/office/drawing/2014/main" id="{B4AAFD5D-1B77-FD43-95F4-79992AE16F0A}"/>
            </a:ext>
          </a:extLst>
        </xdr:cNvPr>
        <xdr:cNvSpPr txBox="1">
          <a:spLocks noChangeArrowheads="1"/>
        </xdr:cNvSpPr>
      </xdr:nvSpPr>
      <xdr:spPr bwMode="auto">
        <a:xfrm>
          <a:off x="9320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384" name="Text Box 554">
          <a:extLst>
            <a:ext uri="{FF2B5EF4-FFF2-40B4-BE49-F238E27FC236}">
              <a16:creationId xmlns:a16="http://schemas.microsoft.com/office/drawing/2014/main" id="{5A5501D4-DF14-774F-B422-61D36BBDE645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18</xdr:col>
      <xdr:colOff>0</xdr:colOff>
      <xdr:row>9</xdr:row>
      <xdr:rowOff>139700</xdr:rowOff>
    </xdr:from>
    <xdr:to>
      <xdr:col>18</xdr:col>
      <xdr:colOff>88900</xdr:colOff>
      <xdr:row>9</xdr:row>
      <xdr:rowOff>457200</xdr:rowOff>
    </xdr:to>
    <xdr:sp macro="" textlink="">
      <xdr:nvSpPr>
        <xdr:cNvPr id="795936" name="Text Box 556">
          <a:extLst>
            <a:ext uri="{FF2B5EF4-FFF2-40B4-BE49-F238E27FC236}">
              <a16:creationId xmlns:a16="http://schemas.microsoft.com/office/drawing/2014/main" id="{3881C708-7216-3147-906E-3E4424ED9B2C}"/>
            </a:ext>
          </a:extLst>
        </xdr:cNvPr>
        <xdr:cNvSpPr txBox="1">
          <a:spLocks noChangeArrowheads="1"/>
        </xdr:cNvSpPr>
      </xdr:nvSpPr>
      <xdr:spPr bwMode="auto">
        <a:xfrm>
          <a:off x="137414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386" name="Text Box 557">
          <a:extLst>
            <a:ext uri="{FF2B5EF4-FFF2-40B4-BE49-F238E27FC236}">
              <a16:creationId xmlns:a16="http://schemas.microsoft.com/office/drawing/2014/main" id="{C28D0A5F-2FC6-2F4C-9520-220732A46399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387" name="Text Box 549">
          <a:extLst>
            <a:ext uri="{FF2B5EF4-FFF2-40B4-BE49-F238E27FC236}">
              <a16:creationId xmlns:a16="http://schemas.microsoft.com/office/drawing/2014/main" id="{567C5CF1-EF69-334D-9A44-04811F4B5B95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232916"/>
    <xdr:sp macro="" textlink="">
      <xdr:nvSpPr>
        <xdr:cNvPr id="388" name="Text Box 552">
          <a:extLst>
            <a:ext uri="{FF2B5EF4-FFF2-40B4-BE49-F238E27FC236}">
              <a16:creationId xmlns:a16="http://schemas.microsoft.com/office/drawing/2014/main" id="{AD710494-F9D4-B54B-9784-5DFF178FC56C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389" name="Text Box 554">
          <a:extLst>
            <a:ext uri="{FF2B5EF4-FFF2-40B4-BE49-F238E27FC236}">
              <a16:creationId xmlns:a16="http://schemas.microsoft.com/office/drawing/2014/main" id="{E4249F3D-EA3F-9640-B3E1-DB4E6BD1D0DF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390" name="Text Box 557">
          <a:extLst>
            <a:ext uri="{FF2B5EF4-FFF2-40B4-BE49-F238E27FC236}">
              <a16:creationId xmlns:a16="http://schemas.microsoft.com/office/drawing/2014/main" id="{E3665E32-2D02-8A4C-9C7D-172741B0A66C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391" name="Text Box 549">
          <a:extLst>
            <a:ext uri="{FF2B5EF4-FFF2-40B4-BE49-F238E27FC236}">
              <a16:creationId xmlns:a16="http://schemas.microsoft.com/office/drawing/2014/main" id="{0B27AACC-5741-9A47-8C57-808FDCEAC5D7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232916"/>
    <xdr:sp macro="" textlink="">
      <xdr:nvSpPr>
        <xdr:cNvPr id="392" name="Text Box 552">
          <a:extLst>
            <a:ext uri="{FF2B5EF4-FFF2-40B4-BE49-F238E27FC236}">
              <a16:creationId xmlns:a16="http://schemas.microsoft.com/office/drawing/2014/main" id="{0DFACF14-B0F1-BC48-9F0D-913F0175296C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393" name="Text Box 549">
          <a:extLst>
            <a:ext uri="{FF2B5EF4-FFF2-40B4-BE49-F238E27FC236}">
              <a16:creationId xmlns:a16="http://schemas.microsoft.com/office/drawing/2014/main" id="{92D59208-3740-AB46-94EC-0E791655F3D9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232916"/>
    <xdr:sp macro="" textlink="">
      <xdr:nvSpPr>
        <xdr:cNvPr id="394" name="Text Box 552">
          <a:extLst>
            <a:ext uri="{FF2B5EF4-FFF2-40B4-BE49-F238E27FC236}">
              <a16:creationId xmlns:a16="http://schemas.microsoft.com/office/drawing/2014/main" id="{A50C1D8F-845E-F24C-8EBD-4AFB9ECF867B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395" name="Text Box 549">
          <a:extLst>
            <a:ext uri="{FF2B5EF4-FFF2-40B4-BE49-F238E27FC236}">
              <a16:creationId xmlns:a16="http://schemas.microsoft.com/office/drawing/2014/main" id="{B4F0914C-81C8-4B43-8888-DCD1CC3641BB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232916"/>
    <xdr:sp macro="" textlink="">
      <xdr:nvSpPr>
        <xdr:cNvPr id="396" name="Text Box 552">
          <a:extLst>
            <a:ext uri="{FF2B5EF4-FFF2-40B4-BE49-F238E27FC236}">
              <a16:creationId xmlns:a16="http://schemas.microsoft.com/office/drawing/2014/main" id="{349BC4D9-9A74-304F-B8E6-D0469D069337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397" name="Text Box 554">
          <a:extLst>
            <a:ext uri="{FF2B5EF4-FFF2-40B4-BE49-F238E27FC236}">
              <a16:creationId xmlns:a16="http://schemas.microsoft.com/office/drawing/2014/main" id="{041DABCD-41F8-804D-BF65-5A0D1170C9A0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398" name="Text Box 557">
          <a:extLst>
            <a:ext uri="{FF2B5EF4-FFF2-40B4-BE49-F238E27FC236}">
              <a16:creationId xmlns:a16="http://schemas.microsoft.com/office/drawing/2014/main" id="{897DDCC2-3736-4D4B-A65D-EA9234D3B444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399" name="Text Box 554">
          <a:extLst>
            <a:ext uri="{FF2B5EF4-FFF2-40B4-BE49-F238E27FC236}">
              <a16:creationId xmlns:a16="http://schemas.microsoft.com/office/drawing/2014/main" id="{2741ECF6-5FF0-C24D-ADBA-FE0848E8116B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400" name="Text Box 557">
          <a:extLst>
            <a:ext uri="{FF2B5EF4-FFF2-40B4-BE49-F238E27FC236}">
              <a16:creationId xmlns:a16="http://schemas.microsoft.com/office/drawing/2014/main" id="{AEA41872-F157-D84C-BFBD-5CF9F5AFE352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401" name="Text Box 549">
          <a:extLst>
            <a:ext uri="{FF2B5EF4-FFF2-40B4-BE49-F238E27FC236}">
              <a16:creationId xmlns:a16="http://schemas.microsoft.com/office/drawing/2014/main" id="{6EDC100D-FA80-FE4D-9228-6FC0AFF58874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232916"/>
    <xdr:sp macro="" textlink="">
      <xdr:nvSpPr>
        <xdr:cNvPr id="402" name="Text Box 552">
          <a:extLst>
            <a:ext uri="{FF2B5EF4-FFF2-40B4-BE49-F238E27FC236}">
              <a16:creationId xmlns:a16="http://schemas.microsoft.com/office/drawing/2014/main" id="{DD25187B-5B75-5E49-AA24-C0EFEB9EB7D0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403" name="Text Box 549">
          <a:extLst>
            <a:ext uri="{FF2B5EF4-FFF2-40B4-BE49-F238E27FC236}">
              <a16:creationId xmlns:a16="http://schemas.microsoft.com/office/drawing/2014/main" id="{50480AB1-1E87-224B-8D2B-3837577112E6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232916"/>
    <xdr:sp macro="" textlink="">
      <xdr:nvSpPr>
        <xdr:cNvPr id="404" name="Text Box 552">
          <a:extLst>
            <a:ext uri="{FF2B5EF4-FFF2-40B4-BE49-F238E27FC236}">
              <a16:creationId xmlns:a16="http://schemas.microsoft.com/office/drawing/2014/main" id="{009F9BCF-C303-3D4C-8E78-2EE5DBB9A352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405" name="Text Box 554">
          <a:extLst>
            <a:ext uri="{FF2B5EF4-FFF2-40B4-BE49-F238E27FC236}">
              <a16:creationId xmlns:a16="http://schemas.microsoft.com/office/drawing/2014/main" id="{628BC54B-BDDE-E24F-AF82-A6EB0FE90F86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18</xdr:col>
      <xdr:colOff>0</xdr:colOff>
      <xdr:row>9</xdr:row>
      <xdr:rowOff>139700</xdr:rowOff>
    </xdr:from>
    <xdr:to>
      <xdr:col>18</xdr:col>
      <xdr:colOff>88900</xdr:colOff>
      <xdr:row>9</xdr:row>
      <xdr:rowOff>279400</xdr:rowOff>
    </xdr:to>
    <xdr:sp macro="" textlink="">
      <xdr:nvSpPr>
        <xdr:cNvPr id="795957" name="Text Box 556">
          <a:extLst>
            <a:ext uri="{FF2B5EF4-FFF2-40B4-BE49-F238E27FC236}">
              <a16:creationId xmlns:a16="http://schemas.microsoft.com/office/drawing/2014/main" id="{B2C24F3B-B03B-854A-BAF0-AE6AEFD999CC}"/>
            </a:ext>
          </a:extLst>
        </xdr:cNvPr>
        <xdr:cNvSpPr txBox="1">
          <a:spLocks noChangeArrowheads="1"/>
        </xdr:cNvSpPr>
      </xdr:nvSpPr>
      <xdr:spPr bwMode="auto">
        <a:xfrm>
          <a:off x="137414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407" name="Text Box 557">
          <a:extLst>
            <a:ext uri="{FF2B5EF4-FFF2-40B4-BE49-F238E27FC236}">
              <a16:creationId xmlns:a16="http://schemas.microsoft.com/office/drawing/2014/main" id="{064AF121-02E8-E74F-91AB-6CC420A9BEB1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408" name="Text Box 549">
          <a:extLst>
            <a:ext uri="{FF2B5EF4-FFF2-40B4-BE49-F238E27FC236}">
              <a16:creationId xmlns:a16="http://schemas.microsoft.com/office/drawing/2014/main" id="{2A81A6A8-E0DB-874F-8993-C0C65C4F9896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232916"/>
    <xdr:sp macro="" textlink="">
      <xdr:nvSpPr>
        <xdr:cNvPr id="409" name="Text Box 552">
          <a:extLst>
            <a:ext uri="{FF2B5EF4-FFF2-40B4-BE49-F238E27FC236}">
              <a16:creationId xmlns:a16="http://schemas.microsoft.com/office/drawing/2014/main" id="{322ED90E-0954-2A41-BDC6-E6B149E20693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410" name="Text Box 554">
          <a:extLst>
            <a:ext uri="{FF2B5EF4-FFF2-40B4-BE49-F238E27FC236}">
              <a16:creationId xmlns:a16="http://schemas.microsoft.com/office/drawing/2014/main" id="{18B24F45-DDC9-B640-AE52-53C9729CF187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411" name="Text Box 557">
          <a:extLst>
            <a:ext uri="{FF2B5EF4-FFF2-40B4-BE49-F238E27FC236}">
              <a16:creationId xmlns:a16="http://schemas.microsoft.com/office/drawing/2014/main" id="{BA215BEF-B303-1D46-9CE3-E6AD4C030D59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412" name="Text Box 549">
          <a:extLst>
            <a:ext uri="{FF2B5EF4-FFF2-40B4-BE49-F238E27FC236}">
              <a16:creationId xmlns:a16="http://schemas.microsoft.com/office/drawing/2014/main" id="{AC696B55-2087-D144-B36E-05A9474B96D9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232916"/>
    <xdr:sp macro="" textlink="">
      <xdr:nvSpPr>
        <xdr:cNvPr id="413" name="Text Box 552">
          <a:extLst>
            <a:ext uri="{FF2B5EF4-FFF2-40B4-BE49-F238E27FC236}">
              <a16:creationId xmlns:a16="http://schemas.microsoft.com/office/drawing/2014/main" id="{F9A89475-B3DB-7047-9068-41AF25FA8E2E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414" name="Text Box 549">
          <a:extLst>
            <a:ext uri="{FF2B5EF4-FFF2-40B4-BE49-F238E27FC236}">
              <a16:creationId xmlns:a16="http://schemas.microsoft.com/office/drawing/2014/main" id="{C610D168-7554-9042-812F-A65CBDE29F57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232916"/>
    <xdr:sp macro="" textlink="">
      <xdr:nvSpPr>
        <xdr:cNvPr id="415" name="Text Box 552">
          <a:extLst>
            <a:ext uri="{FF2B5EF4-FFF2-40B4-BE49-F238E27FC236}">
              <a16:creationId xmlns:a16="http://schemas.microsoft.com/office/drawing/2014/main" id="{E46CED9D-1228-E84D-82C4-18AB6218C8E7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416" name="Text Box 549">
          <a:extLst>
            <a:ext uri="{FF2B5EF4-FFF2-40B4-BE49-F238E27FC236}">
              <a16:creationId xmlns:a16="http://schemas.microsoft.com/office/drawing/2014/main" id="{C7D00C41-40F5-1B4C-8D25-C6502B72CEBB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232916"/>
    <xdr:sp macro="" textlink="">
      <xdr:nvSpPr>
        <xdr:cNvPr id="417" name="Text Box 552">
          <a:extLst>
            <a:ext uri="{FF2B5EF4-FFF2-40B4-BE49-F238E27FC236}">
              <a16:creationId xmlns:a16="http://schemas.microsoft.com/office/drawing/2014/main" id="{0CDCD3BB-9042-3843-9B15-988ADFE17752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418" name="Text Box 554">
          <a:extLst>
            <a:ext uri="{FF2B5EF4-FFF2-40B4-BE49-F238E27FC236}">
              <a16:creationId xmlns:a16="http://schemas.microsoft.com/office/drawing/2014/main" id="{DE6FC510-0996-D047-A64E-E2B288F7151F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419" name="Text Box 557">
          <a:extLst>
            <a:ext uri="{FF2B5EF4-FFF2-40B4-BE49-F238E27FC236}">
              <a16:creationId xmlns:a16="http://schemas.microsoft.com/office/drawing/2014/main" id="{77E23925-FAF7-1E45-8746-03550F18DFBA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420" name="Text Box 554">
          <a:extLst>
            <a:ext uri="{FF2B5EF4-FFF2-40B4-BE49-F238E27FC236}">
              <a16:creationId xmlns:a16="http://schemas.microsoft.com/office/drawing/2014/main" id="{382CB976-344C-A249-80D8-91ADA0785FFF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421" name="Text Box 557">
          <a:extLst>
            <a:ext uri="{FF2B5EF4-FFF2-40B4-BE49-F238E27FC236}">
              <a16:creationId xmlns:a16="http://schemas.microsoft.com/office/drawing/2014/main" id="{1A00C300-70EC-5445-B6EC-C0AC93B7B017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422" name="Text Box 549">
          <a:extLst>
            <a:ext uri="{FF2B5EF4-FFF2-40B4-BE49-F238E27FC236}">
              <a16:creationId xmlns:a16="http://schemas.microsoft.com/office/drawing/2014/main" id="{96781D45-E578-554E-9439-6FDF70E11EC9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232916"/>
    <xdr:sp macro="" textlink="">
      <xdr:nvSpPr>
        <xdr:cNvPr id="423" name="Text Box 552">
          <a:extLst>
            <a:ext uri="{FF2B5EF4-FFF2-40B4-BE49-F238E27FC236}">
              <a16:creationId xmlns:a16="http://schemas.microsoft.com/office/drawing/2014/main" id="{1C8046C0-0CA3-0643-A958-28176345E481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309195"/>
    <xdr:sp macro="" textlink="">
      <xdr:nvSpPr>
        <xdr:cNvPr id="424" name="Text Box 549">
          <a:extLst>
            <a:ext uri="{FF2B5EF4-FFF2-40B4-BE49-F238E27FC236}">
              <a16:creationId xmlns:a16="http://schemas.microsoft.com/office/drawing/2014/main" id="{4413DEF0-81B7-A647-9B50-9BB04170050F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18</xdr:col>
      <xdr:colOff>0</xdr:colOff>
      <xdr:row>7</xdr:row>
      <xdr:rowOff>0</xdr:rowOff>
    </xdr:from>
    <xdr:ext cx="18531" cy="232916"/>
    <xdr:sp macro="" textlink="">
      <xdr:nvSpPr>
        <xdr:cNvPr id="425" name="Text Box 552">
          <a:extLst>
            <a:ext uri="{FF2B5EF4-FFF2-40B4-BE49-F238E27FC236}">
              <a16:creationId xmlns:a16="http://schemas.microsoft.com/office/drawing/2014/main" id="{22704646-194C-EE45-82D5-C5F3E101546C}"/>
            </a:ext>
          </a:extLst>
        </xdr:cNvPr>
        <xdr:cNvSpPr txBox="1">
          <a:spLocks noChangeArrowheads="1"/>
        </xdr:cNvSpPr>
      </xdr:nvSpPr>
      <xdr:spPr bwMode="auto">
        <a:xfrm>
          <a:off x="10082893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26" name="Text Box 554">
          <a:extLst>
            <a:ext uri="{FF2B5EF4-FFF2-40B4-BE49-F238E27FC236}">
              <a16:creationId xmlns:a16="http://schemas.microsoft.com/office/drawing/2014/main" id="{DFFC409B-8009-4A42-85FB-1D089192C3AA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19</xdr:col>
      <xdr:colOff>0</xdr:colOff>
      <xdr:row>9</xdr:row>
      <xdr:rowOff>139700</xdr:rowOff>
    </xdr:from>
    <xdr:to>
      <xdr:col>19</xdr:col>
      <xdr:colOff>76200</xdr:colOff>
      <xdr:row>9</xdr:row>
      <xdr:rowOff>457200</xdr:rowOff>
    </xdr:to>
    <xdr:sp macro="" textlink="">
      <xdr:nvSpPr>
        <xdr:cNvPr id="795978" name="Text Box 556">
          <a:extLst>
            <a:ext uri="{FF2B5EF4-FFF2-40B4-BE49-F238E27FC236}">
              <a16:creationId xmlns:a16="http://schemas.microsoft.com/office/drawing/2014/main" id="{B3226A3F-4159-0545-BE5A-2723A15E8F05}"/>
            </a:ext>
          </a:extLst>
        </xdr:cNvPr>
        <xdr:cNvSpPr txBox="1">
          <a:spLocks noChangeArrowheads="1"/>
        </xdr:cNvSpPr>
      </xdr:nvSpPr>
      <xdr:spPr bwMode="auto">
        <a:xfrm>
          <a:off x="14427200" y="1409700"/>
          <a:ext cx="762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28" name="Text Box 557">
          <a:extLst>
            <a:ext uri="{FF2B5EF4-FFF2-40B4-BE49-F238E27FC236}">
              <a16:creationId xmlns:a16="http://schemas.microsoft.com/office/drawing/2014/main" id="{8286A0A9-58E5-3F45-9883-0A928A2B121F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29" name="Text Box 549">
          <a:extLst>
            <a:ext uri="{FF2B5EF4-FFF2-40B4-BE49-F238E27FC236}">
              <a16:creationId xmlns:a16="http://schemas.microsoft.com/office/drawing/2014/main" id="{F82CBAA6-ED58-5B40-969B-B079842A62F7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232916"/>
    <xdr:sp macro="" textlink="">
      <xdr:nvSpPr>
        <xdr:cNvPr id="430" name="Text Box 552">
          <a:extLst>
            <a:ext uri="{FF2B5EF4-FFF2-40B4-BE49-F238E27FC236}">
              <a16:creationId xmlns:a16="http://schemas.microsoft.com/office/drawing/2014/main" id="{5CABF797-74C0-C946-88B9-430F205ACE3F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31" name="Text Box 554">
          <a:extLst>
            <a:ext uri="{FF2B5EF4-FFF2-40B4-BE49-F238E27FC236}">
              <a16:creationId xmlns:a16="http://schemas.microsoft.com/office/drawing/2014/main" id="{5672420D-A8CC-4141-A237-0210C895E0B3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32" name="Text Box 557">
          <a:extLst>
            <a:ext uri="{FF2B5EF4-FFF2-40B4-BE49-F238E27FC236}">
              <a16:creationId xmlns:a16="http://schemas.microsoft.com/office/drawing/2014/main" id="{316E2761-379D-4647-BED0-1BA3F1541050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33" name="Text Box 549">
          <a:extLst>
            <a:ext uri="{FF2B5EF4-FFF2-40B4-BE49-F238E27FC236}">
              <a16:creationId xmlns:a16="http://schemas.microsoft.com/office/drawing/2014/main" id="{68A8F2C2-4CBF-BB41-ADA0-FC558CC85FF6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232916"/>
    <xdr:sp macro="" textlink="">
      <xdr:nvSpPr>
        <xdr:cNvPr id="434" name="Text Box 552">
          <a:extLst>
            <a:ext uri="{FF2B5EF4-FFF2-40B4-BE49-F238E27FC236}">
              <a16:creationId xmlns:a16="http://schemas.microsoft.com/office/drawing/2014/main" id="{399B84FF-2440-BC40-8426-0FAB1CEFA27E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35" name="Text Box 549">
          <a:extLst>
            <a:ext uri="{FF2B5EF4-FFF2-40B4-BE49-F238E27FC236}">
              <a16:creationId xmlns:a16="http://schemas.microsoft.com/office/drawing/2014/main" id="{BD3F96FB-B4D5-3B4F-AA60-BD7C4CA04C5C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232916"/>
    <xdr:sp macro="" textlink="">
      <xdr:nvSpPr>
        <xdr:cNvPr id="436" name="Text Box 552">
          <a:extLst>
            <a:ext uri="{FF2B5EF4-FFF2-40B4-BE49-F238E27FC236}">
              <a16:creationId xmlns:a16="http://schemas.microsoft.com/office/drawing/2014/main" id="{68A69D3D-CE63-B24F-AEC6-BE52F9F0E14A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37" name="Text Box 549">
          <a:extLst>
            <a:ext uri="{FF2B5EF4-FFF2-40B4-BE49-F238E27FC236}">
              <a16:creationId xmlns:a16="http://schemas.microsoft.com/office/drawing/2014/main" id="{F543CDB7-02E9-434E-8A58-1C76E5477D9A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232916"/>
    <xdr:sp macro="" textlink="">
      <xdr:nvSpPr>
        <xdr:cNvPr id="438" name="Text Box 552">
          <a:extLst>
            <a:ext uri="{FF2B5EF4-FFF2-40B4-BE49-F238E27FC236}">
              <a16:creationId xmlns:a16="http://schemas.microsoft.com/office/drawing/2014/main" id="{011C458D-5AF9-E04A-BBFC-FB6F243E8FC1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39" name="Text Box 554">
          <a:extLst>
            <a:ext uri="{FF2B5EF4-FFF2-40B4-BE49-F238E27FC236}">
              <a16:creationId xmlns:a16="http://schemas.microsoft.com/office/drawing/2014/main" id="{61FAB1B9-271F-2A40-B481-9DF153614387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40" name="Text Box 557">
          <a:extLst>
            <a:ext uri="{FF2B5EF4-FFF2-40B4-BE49-F238E27FC236}">
              <a16:creationId xmlns:a16="http://schemas.microsoft.com/office/drawing/2014/main" id="{C92456C2-7B59-E54B-B329-3BE84AE1D88F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41" name="Text Box 554">
          <a:extLst>
            <a:ext uri="{FF2B5EF4-FFF2-40B4-BE49-F238E27FC236}">
              <a16:creationId xmlns:a16="http://schemas.microsoft.com/office/drawing/2014/main" id="{9C35E335-137B-D644-83DD-00292DB7F95C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42" name="Text Box 557">
          <a:extLst>
            <a:ext uri="{FF2B5EF4-FFF2-40B4-BE49-F238E27FC236}">
              <a16:creationId xmlns:a16="http://schemas.microsoft.com/office/drawing/2014/main" id="{43C67B06-060D-9946-A0F9-660ED482185C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43" name="Text Box 549">
          <a:extLst>
            <a:ext uri="{FF2B5EF4-FFF2-40B4-BE49-F238E27FC236}">
              <a16:creationId xmlns:a16="http://schemas.microsoft.com/office/drawing/2014/main" id="{A34FDC7B-47DA-D94C-8BD4-8517A43D652F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232916"/>
    <xdr:sp macro="" textlink="">
      <xdr:nvSpPr>
        <xdr:cNvPr id="444" name="Text Box 552">
          <a:extLst>
            <a:ext uri="{FF2B5EF4-FFF2-40B4-BE49-F238E27FC236}">
              <a16:creationId xmlns:a16="http://schemas.microsoft.com/office/drawing/2014/main" id="{0D8F5FBA-1913-BF40-9687-7FC7FF87550A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45" name="Text Box 549">
          <a:extLst>
            <a:ext uri="{FF2B5EF4-FFF2-40B4-BE49-F238E27FC236}">
              <a16:creationId xmlns:a16="http://schemas.microsoft.com/office/drawing/2014/main" id="{65B20337-0DCB-9648-BDB9-346F25417497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232916"/>
    <xdr:sp macro="" textlink="">
      <xdr:nvSpPr>
        <xdr:cNvPr id="446" name="Text Box 552">
          <a:extLst>
            <a:ext uri="{FF2B5EF4-FFF2-40B4-BE49-F238E27FC236}">
              <a16:creationId xmlns:a16="http://schemas.microsoft.com/office/drawing/2014/main" id="{956DD2FF-B469-0243-830C-2375DA25D7A6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47" name="Text Box 554">
          <a:extLst>
            <a:ext uri="{FF2B5EF4-FFF2-40B4-BE49-F238E27FC236}">
              <a16:creationId xmlns:a16="http://schemas.microsoft.com/office/drawing/2014/main" id="{5F4BF9E6-2C09-0042-B806-E7D74399FBB8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19</xdr:col>
      <xdr:colOff>0</xdr:colOff>
      <xdr:row>9</xdr:row>
      <xdr:rowOff>139700</xdr:rowOff>
    </xdr:from>
    <xdr:to>
      <xdr:col>19</xdr:col>
      <xdr:colOff>76200</xdr:colOff>
      <xdr:row>9</xdr:row>
      <xdr:rowOff>279400</xdr:rowOff>
    </xdr:to>
    <xdr:sp macro="" textlink="">
      <xdr:nvSpPr>
        <xdr:cNvPr id="795999" name="Text Box 556">
          <a:extLst>
            <a:ext uri="{FF2B5EF4-FFF2-40B4-BE49-F238E27FC236}">
              <a16:creationId xmlns:a16="http://schemas.microsoft.com/office/drawing/2014/main" id="{65323EDA-FC6D-374B-AC76-7CB41C7C2569}"/>
            </a:ext>
          </a:extLst>
        </xdr:cNvPr>
        <xdr:cNvSpPr txBox="1">
          <a:spLocks noChangeArrowheads="1"/>
        </xdr:cNvSpPr>
      </xdr:nvSpPr>
      <xdr:spPr bwMode="auto">
        <a:xfrm>
          <a:off x="14427200" y="1409700"/>
          <a:ext cx="762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49" name="Text Box 557">
          <a:extLst>
            <a:ext uri="{FF2B5EF4-FFF2-40B4-BE49-F238E27FC236}">
              <a16:creationId xmlns:a16="http://schemas.microsoft.com/office/drawing/2014/main" id="{E27FE483-E26F-3F4A-A2F5-C4D58053DF39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50" name="Text Box 549">
          <a:extLst>
            <a:ext uri="{FF2B5EF4-FFF2-40B4-BE49-F238E27FC236}">
              <a16:creationId xmlns:a16="http://schemas.microsoft.com/office/drawing/2014/main" id="{D799D671-BD57-7F42-84F0-47CEFC8E10A9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232916"/>
    <xdr:sp macro="" textlink="">
      <xdr:nvSpPr>
        <xdr:cNvPr id="451" name="Text Box 552">
          <a:extLst>
            <a:ext uri="{FF2B5EF4-FFF2-40B4-BE49-F238E27FC236}">
              <a16:creationId xmlns:a16="http://schemas.microsoft.com/office/drawing/2014/main" id="{5EBE961A-F58F-2F44-BDE3-50A903543C5E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52" name="Text Box 554">
          <a:extLst>
            <a:ext uri="{FF2B5EF4-FFF2-40B4-BE49-F238E27FC236}">
              <a16:creationId xmlns:a16="http://schemas.microsoft.com/office/drawing/2014/main" id="{3930F422-EB06-4148-9930-FC2021F9C0E9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53" name="Text Box 557">
          <a:extLst>
            <a:ext uri="{FF2B5EF4-FFF2-40B4-BE49-F238E27FC236}">
              <a16:creationId xmlns:a16="http://schemas.microsoft.com/office/drawing/2014/main" id="{BC967B8B-3717-FD47-84CF-645F6D2BFBFB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54" name="Text Box 549">
          <a:extLst>
            <a:ext uri="{FF2B5EF4-FFF2-40B4-BE49-F238E27FC236}">
              <a16:creationId xmlns:a16="http://schemas.microsoft.com/office/drawing/2014/main" id="{77791561-CB2C-6340-B37E-D797D10AF2BC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232916"/>
    <xdr:sp macro="" textlink="">
      <xdr:nvSpPr>
        <xdr:cNvPr id="455" name="Text Box 552">
          <a:extLst>
            <a:ext uri="{FF2B5EF4-FFF2-40B4-BE49-F238E27FC236}">
              <a16:creationId xmlns:a16="http://schemas.microsoft.com/office/drawing/2014/main" id="{E7C5AB87-1766-4546-B4A4-ED3335593D6F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56" name="Text Box 549">
          <a:extLst>
            <a:ext uri="{FF2B5EF4-FFF2-40B4-BE49-F238E27FC236}">
              <a16:creationId xmlns:a16="http://schemas.microsoft.com/office/drawing/2014/main" id="{5ECA5456-219C-AA47-B0BA-5A7E365C40D0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232916"/>
    <xdr:sp macro="" textlink="">
      <xdr:nvSpPr>
        <xdr:cNvPr id="457" name="Text Box 552">
          <a:extLst>
            <a:ext uri="{FF2B5EF4-FFF2-40B4-BE49-F238E27FC236}">
              <a16:creationId xmlns:a16="http://schemas.microsoft.com/office/drawing/2014/main" id="{0C422A7C-E1E9-2044-A03D-04CA65BF7A24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58" name="Text Box 549">
          <a:extLst>
            <a:ext uri="{FF2B5EF4-FFF2-40B4-BE49-F238E27FC236}">
              <a16:creationId xmlns:a16="http://schemas.microsoft.com/office/drawing/2014/main" id="{B9775171-7880-F048-A9E9-7D7E5B7E3374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232916"/>
    <xdr:sp macro="" textlink="">
      <xdr:nvSpPr>
        <xdr:cNvPr id="459" name="Text Box 552">
          <a:extLst>
            <a:ext uri="{FF2B5EF4-FFF2-40B4-BE49-F238E27FC236}">
              <a16:creationId xmlns:a16="http://schemas.microsoft.com/office/drawing/2014/main" id="{63AA8249-246A-504C-8107-8D21E225E573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60" name="Text Box 554">
          <a:extLst>
            <a:ext uri="{FF2B5EF4-FFF2-40B4-BE49-F238E27FC236}">
              <a16:creationId xmlns:a16="http://schemas.microsoft.com/office/drawing/2014/main" id="{7B1E3E92-BABD-2940-A841-67B31C9DF595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61" name="Text Box 557">
          <a:extLst>
            <a:ext uri="{FF2B5EF4-FFF2-40B4-BE49-F238E27FC236}">
              <a16:creationId xmlns:a16="http://schemas.microsoft.com/office/drawing/2014/main" id="{01842B0B-5232-C54C-8881-C5888CB390D6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62" name="Text Box 554">
          <a:extLst>
            <a:ext uri="{FF2B5EF4-FFF2-40B4-BE49-F238E27FC236}">
              <a16:creationId xmlns:a16="http://schemas.microsoft.com/office/drawing/2014/main" id="{A41BDFF4-753D-6249-BB8B-A164F4E09E43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63" name="Text Box 557">
          <a:extLst>
            <a:ext uri="{FF2B5EF4-FFF2-40B4-BE49-F238E27FC236}">
              <a16:creationId xmlns:a16="http://schemas.microsoft.com/office/drawing/2014/main" id="{A9B5CB12-BA6C-FE41-99C2-D182F75463B2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64" name="Text Box 549">
          <a:extLst>
            <a:ext uri="{FF2B5EF4-FFF2-40B4-BE49-F238E27FC236}">
              <a16:creationId xmlns:a16="http://schemas.microsoft.com/office/drawing/2014/main" id="{2218906C-57BC-5546-8B89-82D729B999E3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232916"/>
    <xdr:sp macro="" textlink="">
      <xdr:nvSpPr>
        <xdr:cNvPr id="465" name="Text Box 552">
          <a:extLst>
            <a:ext uri="{FF2B5EF4-FFF2-40B4-BE49-F238E27FC236}">
              <a16:creationId xmlns:a16="http://schemas.microsoft.com/office/drawing/2014/main" id="{75069412-96BC-304A-902B-344C1C76D92A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309195"/>
    <xdr:sp macro="" textlink="">
      <xdr:nvSpPr>
        <xdr:cNvPr id="466" name="Text Box 549">
          <a:extLst>
            <a:ext uri="{FF2B5EF4-FFF2-40B4-BE49-F238E27FC236}">
              <a16:creationId xmlns:a16="http://schemas.microsoft.com/office/drawing/2014/main" id="{D7486089-5305-1840-8C94-31A509562C64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19</xdr:col>
      <xdr:colOff>0</xdr:colOff>
      <xdr:row>7</xdr:row>
      <xdr:rowOff>0</xdr:rowOff>
    </xdr:from>
    <xdr:ext cx="37062" cy="232916"/>
    <xdr:sp macro="" textlink="">
      <xdr:nvSpPr>
        <xdr:cNvPr id="467" name="Text Box 552">
          <a:extLst>
            <a:ext uri="{FF2B5EF4-FFF2-40B4-BE49-F238E27FC236}">
              <a16:creationId xmlns:a16="http://schemas.microsoft.com/office/drawing/2014/main" id="{C05A0437-FDCA-8B46-8787-F9F60C0EE629}"/>
            </a:ext>
          </a:extLst>
        </xdr:cNvPr>
        <xdr:cNvSpPr txBox="1">
          <a:spLocks noChangeArrowheads="1"/>
        </xdr:cNvSpPr>
      </xdr:nvSpPr>
      <xdr:spPr bwMode="auto">
        <a:xfrm>
          <a:off x="10681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68" name="Text Box 554">
          <a:extLst>
            <a:ext uri="{FF2B5EF4-FFF2-40B4-BE49-F238E27FC236}">
              <a16:creationId xmlns:a16="http://schemas.microsoft.com/office/drawing/2014/main" id="{3C0E887F-933D-2347-9FE7-AF168C1ADE9F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20</xdr:col>
      <xdr:colOff>0</xdr:colOff>
      <xdr:row>9</xdr:row>
      <xdr:rowOff>139700</xdr:rowOff>
    </xdr:from>
    <xdr:to>
      <xdr:col>20</xdr:col>
      <xdr:colOff>88900</xdr:colOff>
      <xdr:row>9</xdr:row>
      <xdr:rowOff>457200</xdr:rowOff>
    </xdr:to>
    <xdr:sp macro="" textlink="">
      <xdr:nvSpPr>
        <xdr:cNvPr id="796020" name="Text Box 556">
          <a:extLst>
            <a:ext uri="{FF2B5EF4-FFF2-40B4-BE49-F238E27FC236}">
              <a16:creationId xmlns:a16="http://schemas.microsoft.com/office/drawing/2014/main" id="{04BAC291-43FB-E54C-8FA5-33191021EDDB}"/>
            </a:ext>
          </a:extLst>
        </xdr:cNvPr>
        <xdr:cNvSpPr txBox="1">
          <a:spLocks noChangeArrowheads="1"/>
        </xdr:cNvSpPr>
      </xdr:nvSpPr>
      <xdr:spPr bwMode="auto">
        <a:xfrm>
          <a:off x="153035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70" name="Text Box 557">
          <a:extLst>
            <a:ext uri="{FF2B5EF4-FFF2-40B4-BE49-F238E27FC236}">
              <a16:creationId xmlns:a16="http://schemas.microsoft.com/office/drawing/2014/main" id="{57FE8366-818A-9F43-9A8B-20B29A619B0D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71" name="Text Box 549">
          <a:extLst>
            <a:ext uri="{FF2B5EF4-FFF2-40B4-BE49-F238E27FC236}">
              <a16:creationId xmlns:a16="http://schemas.microsoft.com/office/drawing/2014/main" id="{4A29C915-1A98-CB43-AE1B-2705029CC69B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472" name="Text Box 552">
          <a:extLst>
            <a:ext uri="{FF2B5EF4-FFF2-40B4-BE49-F238E27FC236}">
              <a16:creationId xmlns:a16="http://schemas.microsoft.com/office/drawing/2014/main" id="{CF43BB3C-D0E6-4749-B979-99E010F3B0D8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73" name="Text Box 554">
          <a:extLst>
            <a:ext uri="{FF2B5EF4-FFF2-40B4-BE49-F238E27FC236}">
              <a16:creationId xmlns:a16="http://schemas.microsoft.com/office/drawing/2014/main" id="{C9CB1D73-332E-374F-9D46-8A87A9257642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74" name="Text Box 557">
          <a:extLst>
            <a:ext uri="{FF2B5EF4-FFF2-40B4-BE49-F238E27FC236}">
              <a16:creationId xmlns:a16="http://schemas.microsoft.com/office/drawing/2014/main" id="{F9491252-0732-0842-982F-514B0A075207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75" name="Text Box 549">
          <a:extLst>
            <a:ext uri="{FF2B5EF4-FFF2-40B4-BE49-F238E27FC236}">
              <a16:creationId xmlns:a16="http://schemas.microsoft.com/office/drawing/2014/main" id="{632EE5B6-17DD-3B43-B357-4ADB894D1FEA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476" name="Text Box 552">
          <a:extLst>
            <a:ext uri="{FF2B5EF4-FFF2-40B4-BE49-F238E27FC236}">
              <a16:creationId xmlns:a16="http://schemas.microsoft.com/office/drawing/2014/main" id="{32A15A9F-85DB-AF4D-8667-1787630B7DC0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77" name="Text Box 549">
          <a:extLst>
            <a:ext uri="{FF2B5EF4-FFF2-40B4-BE49-F238E27FC236}">
              <a16:creationId xmlns:a16="http://schemas.microsoft.com/office/drawing/2014/main" id="{93731C2A-8DB2-1A4A-BC11-81D5A3D793F4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478" name="Text Box 552">
          <a:extLst>
            <a:ext uri="{FF2B5EF4-FFF2-40B4-BE49-F238E27FC236}">
              <a16:creationId xmlns:a16="http://schemas.microsoft.com/office/drawing/2014/main" id="{22C4E257-7487-C043-9001-6D915D6A4F1A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79" name="Text Box 549">
          <a:extLst>
            <a:ext uri="{FF2B5EF4-FFF2-40B4-BE49-F238E27FC236}">
              <a16:creationId xmlns:a16="http://schemas.microsoft.com/office/drawing/2014/main" id="{AE9411DC-A938-BB45-9A10-75D99C0778C3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480" name="Text Box 552">
          <a:extLst>
            <a:ext uri="{FF2B5EF4-FFF2-40B4-BE49-F238E27FC236}">
              <a16:creationId xmlns:a16="http://schemas.microsoft.com/office/drawing/2014/main" id="{3489D50E-CDFB-594B-A0DB-65D9314C925C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81" name="Text Box 554">
          <a:extLst>
            <a:ext uri="{FF2B5EF4-FFF2-40B4-BE49-F238E27FC236}">
              <a16:creationId xmlns:a16="http://schemas.microsoft.com/office/drawing/2014/main" id="{65100AC5-4C8B-5445-80EA-5D2AF69FC6A3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82" name="Text Box 557">
          <a:extLst>
            <a:ext uri="{FF2B5EF4-FFF2-40B4-BE49-F238E27FC236}">
              <a16:creationId xmlns:a16="http://schemas.microsoft.com/office/drawing/2014/main" id="{9D5A8FA4-CFDE-2841-AC5B-DCF9A6E395FE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83" name="Text Box 554">
          <a:extLst>
            <a:ext uri="{FF2B5EF4-FFF2-40B4-BE49-F238E27FC236}">
              <a16:creationId xmlns:a16="http://schemas.microsoft.com/office/drawing/2014/main" id="{597AC6AE-48DA-084C-BC6D-D8F7CBA7F6EC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84" name="Text Box 557">
          <a:extLst>
            <a:ext uri="{FF2B5EF4-FFF2-40B4-BE49-F238E27FC236}">
              <a16:creationId xmlns:a16="http://schemas.microsoft.com/office/drawing/2014/main" id="{AE706691-447F-1847-9720-5CC81F813510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85" name="Text Box 549">
          <a:extLst>
            <a:ext uri="{FF2B5EF4-FFF2-40B4-BE49-F238E27FC236}">
              <a16:creationId xmlns:a16="http://schemas.microsoft.com/office/drawing/2014/main" id="{201BCF01-D4D9-3647-B494-1B7868EE492C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486" name="Text Box 552">
          <a:extLst>
            <a:ext uri="{FF2B5EF4-FFF2-40B4-BE49-F238E27FC236}">
              <a16:creationId xmlns:a16="http://schemas.microsoft.com/office/drawing/2014/main" id="{770ED768-FB56-0F4A-9F50-842D10D34E65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87" name="Text Box 549">
          <a:extLst>
            <a:ext uri="{FF2B5EF4-FFF2-40B4-BE49-F238E27FC236}">
              <a16:creationId xmlns:a16="http://schemas.microsoft.com/office/drawing/2014/main" id="{4E306BD5-C871-2D4C-BEBD-7E1BEEB72319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488" name="Text Box 552">
          <a:extLst>
            <a:ext uri="{FF2B5EF4-FFF2-40B4-BE49-F238E27FC236}">
              <a16:creationId xmlns:a16="http://schemas.microsoft.com/office/drawing/2014/main" id="{CA12382D-962B-5A44-B4AC-B6165BA7FFFE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89" name="Text Box 554">
          <a:extLst>
            <a:ext uri="{FF2B5EF4-FFF2-40B4-BE49-F238E27FC236}">
              <a16:creationId xmlns:a16="http://schemas.microsoft.com/office/drawing/2014/main" id="{AEEC61E8-BDE3-C842-818D-B586257537AE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20</xdr:col>
      <xdr:colOff>0</xdr:colOff>
      <xdr:row>9</xdr:row>
      <xdr:rowOff>139700</xdr:rowOff>
    </xdr:from>
    <xdr:to>
      <xdr:col>20</xdr:col>
      <xdr:colOff>88900</xdr:colOff>
      <xdr:row>9</xdr:row>
      <xdr:rowOff>279400</xdr:rowOff>
    </xdr:to>
    <xdr:sp macro="" textlink="">
      <xdr:nvSpPr>
        <xdr:cNvPr id="796041" name="Text Box 556">
          <a:extLst>
            <a:ext uri="{FF2B5EF4-FFF2-40B4-BE49-F238E27FC236}">
              <a16:creationId xmlns:a16="http://schemas.microsoft.com/office/drawing/2014/main" id="{BFE94BE3-4234-9F4B-ACCB-B67164D5F87E}"/>
            </a:ext>
          </a:extLst>
        </xdr:cNvPr>
        <xdr:cNvSpPr txBox="1">
          <a:spLocks noChangeArrowheads="1"/>
        </xdr:cNvSpPr>
      </xdr:nvSpPr>
      <xdr:spPr bwMode="auto">
        <a:xfrm>
          <a:off x="153035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91" name="Text Box 557">
          <a:extLst>
            <a:ext uri="{FF2B5EF4-FFF2-40B4-BE49-F238E27FC236}">
              <a16:creationId xmlns:a16="http://schemas.microsoft.com/office/drawing/2014/main" id="{6B575E56-8639-F34B-84DC-B7357D6903DD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92" name="Text Box 549">
          <a:extLst>
            <a:ext uri="{FF2B5EF4-FFF2-40B4-BE49-F238E27FC236}">
              <a16:creationId xmlns:a16="http://schemas.microsoft.com/office/drawing/2014/main" id="{8CA82836-534F-4A40-90AA-2F2B95A0594F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493" name="Text Box 552">
          <a:extLst>
            <a:ext uri="{FF2B5EF4-FFF2-40B4-BE49-F238E27FC236}">
              <a16:creationId xmlns:a16="http://schemas.microsoft.com/office/drawing/2014/main" id="{356BD7C2-958A-C944-9A57-2C25F11D2B10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94" name="Text Box 554">
          <a:extLst>
            <a:ext uri="{FF2B5EF4-FFF2-40B4-BE49-F238E27FC236}">
              <a16:creationId xmlns:a16="http://schemas.microsoft.com/office/drawing/2014/main" id="{CB644203-E19A-B449-B4F5-9AAA48B6C527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95" name="Text Box 557">
          <a:extLst>
            <a:ext uri="{FF2B5EF4-FFF2-40B4-BE49-F238E27FC236}">
              <a16:creationId xmlns:a16="http://schemas.microsoft.com/office/drawing/2014/main" id="{81A5EFB3-0A41-F949-B363-7DD12F6B030B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96" name="Text Box 549">
          <a:extLst>
            <a:ext uri="{FF2B5EF4-FFF2-40B4-BE49-F238E27FC236}">
              <a16:creationId xmlns:a16="http://schemas.microsoft.com/office/drawing/2014/main" id="{5FECA267-7AE8-134A-8135-07CBA338457C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497" name="Text Box 552">
          <a:extLst>
            <a:ext uri="{FF2B5EF4-FFF2-40B4-BE49-F238E27FC236}">
              <a16:creationId xmlns:a16="http://schemas.microsoft.com/office/drawing/2014/main" id="{73876518-AC09-0145-BBFC-A70EC98D4670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498" name="Text Box 549">
          <a:extLst>
            <a:ext uri="{FF2B5EF4-FFF2-40B4-BE49-F238E27FC236}">
              <a16:creationId xmlns:a16="http://schemas.microsoft.com/office/drawing/2014/main" id="{8C24BCAC-EDCE-5542-AF7F-77FD3FC1AF35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499" name="Text Box 552">
          <a:extLst>
            <a:ext uri="{FF2B5EF4-FFF2-40B4-BE49-F238E27FC236}">
              <a16:creationId xmlns:a16="http://schemas.microsoft.com/office/drawing/2014/main" id="{089B8E8E-C20D-1343-AFE7-607CBC575DF6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500" name="Text Box 549">
          <a:extLst>
            <a:ext uri="{FF2B5EF4-FFF2-40B4-BE49-F238E27FC236}">
              <a16:creationId xmlns:a16="http://schemas.microsoft.com/office/drawing/2014/main" id="{C1275689-01B5-7E4B-897C-49DCCD8176C7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501" name="Text Box 552">
          <a:extLst>
            <a:ext uri="{FF2B5EF4-FFF2-40B4-BE49-F238E27FC236}">
              <a16:creationId xmlns:a16="http://schemas.microsoft.com/office/drawing/2014/main" id="{42FEDF74-E200-3E42-9D3B-C8C5406C09A7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502" name="Text Box 554">
          <a:extLst>
            <a:ext uri="{FF2B5EF4-FFF2-40B4-BE49-F238E27FC236}">
              <a16:creationId xmlns:a16="http://schemas.microsoft.com/office/drawing/2014/main" id="{6A0AE42A-3FD2-1D4C-AA44-BBD58165E64B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503" name="Text Box 557">
          <a:extLst>
            <a:ext uri="{FF2B5EF4-FFF2-40B4-BE49-F238E27FC236}">
              <a16:creationId xmlns:a16="http://schemas.microsoft.com/office/drawing/2014/main" id="{FFEFE37B-6536-B743-B80B-AD7F6CEA1988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504" name="Text Box 554">
          <a:extLst>
            <a:ext uri="{FF2B5EF4-FFF2-40B4-BE49-F238E27FC236}">
              <a16:creationId xmlns:a16="http://schemas.microsoft.com/office/drawing/2014/main" id="{33E692D6-1122-E142-8435-074D48A63C83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505" name="Text Box 557">
          <a:extLst>
            <a:ext uri="{FF2B5EF4-FFF2-40B4-BE49-F238E27FC236}">
              <a16:creationId xmlns:a16="http://schemas.microsoft.com/office/drawing/2014/main" id="{D535F13D-2F62-954C-901E-631ED11856EF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506" name="Text Box 549">
          <a:extLst>
            <a:ext uri="{FF2B5EF4-FFF2-40B4-BE49-F238E27FC236}">
              <a16:creationId xmlns:a16="http://schemas.microsoft.com/office/drawing/2014/main" id="{4B21C983-7F42-2143-A41C-37178F4E81FD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507" name="Text Box 552">
          <a:extLst>
            <a:ext uri="{FF2B5EF4-FFF2-40B4-BE49-F238E27FC236}">
              <a16:creationId xmlns:a16="http://schemas.microsoft.com/office/drawing/2014/main" id="{2AB37A7D-54B5-3946-B342-D96F022515F8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508" name="Text Box 549">
          <a:extLst>
            <a:ext uri="{FF2B5EF4-FFF2-40B4-BE49-F238E27FC236}">
              <a16:creationId xmlns:a16="http://schemas.microsoft.com/office/drawing/2014/main" id="{FF887967-D22B-CC45-B485-1153BAFA89FF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509" name="Text Box 552">
          <a:extLst>
            <a:ext uri="{FF2B5EF4-FFF2-40B4-BE49-F238E27FC236}">
              <a16:creationId xmlns:a16="http://schemas.microsoft.com/office/drawing/2014/main" id="{A09A83F7-5C44-404E-B016-703A05E9415F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10" name="Text Box 554">
          <a:extLst>
            <a:ext uri="{FF2B5EF4-FFF2-40B4-BE49-F238E27FC236}">
              <a16:creationId xmlns:a16="http://schemas.microsoft.com/office/drawing/2014/main" id="{B3E6AD8C-356A-BE41-A1D4-42DA5C5D1B5B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21</xdr:col>
      <xdr:colOff>0</xdr:colOff>
      <xdr:row>9</xdr:row>
      <xdr:rowOff>139700</xdr:rowOff>
    </xdr:from>
    <xdr:to>
      <xdr:col>21</xdr:col>
      <xdr:colOff>88900</xdr:colOff>
      <xdr:row>9</xdr:row>
      <xdr:rowOff>457200</xdr:rowOff>
    </xdr:to>
    <xdr:sp macro="" textlink="">
      <xdr:nvSpPr>
        <xdr:cNvPr id="796062" name="Text Box 556">
          <a:extLst>
            <a:ext uri="{FF2B5EF4-FFF2-40B4-BE49-F238E27FC236}">
              <a16:creationId xmlns:a16="http://schemas.microsoft.com/office/drawing/2014/main" id="{0C9A8C1E-CF9A-344C-91DC-E2B20BB288F8}"/>
            </a:ext>
          </a:extLst>
        </xdr:cNvPr>
        <xdr:cNvSpPr txBox="1">
          <a:spLocks noChangeArrowheads="1"/>
        </xdr:cNvSpPr>
      </xdr:nvSpPr>
      <xdr:spPr bwMode="auto">
        <a:xfrm>
          <a:off x="162052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12" name="Text Box 557">
          <a:extLst>
            <a:ext uri="{FF2B5EF4-FFF2-40B4-BE49-F238E27FC236}">
              <a16:creationId xmlns:a16="http://schemas.microsoft.com/office/drawing/2014/main" id="{B1A1D738-E231-AF49-A581-7EFB6291F389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13" name="Text Box 549">
          <a:extLst>
            <a:ext uri="{FF2B5EF4-FFF2-40B4-BE49-F238E27FC236}">
              <a16:creationId xmlns:a16="http://schemas.microsoft.com/office/drawing/2014/main" id="{9A18098C-5B7B-3C4B-BBAE-B3E833CC9FE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514" name="Text Box 552">
          <a:extLst>
            <a:ext uri="{FF2B5EF4-FFF2-40B4-BE49-F238E27FC236}">
              <a16:creationId xmlns:a16="http://schemas.microsoft.com/office/drawing/2014/main" id="{5E5BC000-409D-704A-890A-80DDCFF4193B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15" name="Text Box 554">
          <a:extLst>
            <a:ext uri="{FF2B5EF4-FFF2-40B4-BE49-F238E27FC236}">
              <a16:creationId xmlns:a16="http://schemas.microsoft.com/office/drawing/2014/main" id="{C21E22C2-B705-2440-957A-B933E503AACF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16" name="Text Box 557">
          <a:extLst>
            <a:ext uri="{FF2B5EF4-FFF2-40B4-BE49-F238E27FC236}">
              <a16:creationId xmlns:a16="http://schemas.microsoft.com/office/drawing/2014/main" id="{2A182A11-4008-C348-B888-A48B7FD631E7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17" name="Text Box 549">
          <a:extLst>
            <a:ext uri="{FF2B5EF4-FFF2-40B4-BE49-F238E27FC236}">
              <a16:creationId xmlns:a16="http://schemas.microsoft.com/office/drawing/2014/main" id="{A0AD66F4-22A3-354E-92F0-B7CE688BC0E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518" name="Text Box 552">
          <a:extLst>
            <a:ext uri="{FF2B5EF4-FFF2-40B4-BE49-F238E27FC236}">
              <a16:creationId xmlns:a16="http://schemas.microsoft.com/office/drawing/2014/main" id="{F59DBC1F-C2F2-4A48-AD8C-D4FCC2AA0029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19" name="Text Box 549">
          <a:extLst>
            <a:ext uri="{FF2B5EF4-FFF2-40B4-BE49-F238E27FC236}">
              <a16:creationId xmlns:a16="http://schemas.microsoft.com/office/drawing/2014/main" id="{4D30E84E-0194-A940-B6BD-76E7AEF4CD1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520" name="Text Box 552">
          <a:extLst>
            <a:ext uri="{FF2B5EF4-FFF2-40B4-BE49-F238E27FC236}">
              <a16:creationId xmlns:a16="http://schemas.microsoft.com/office/drawing/2014/main" id="{265747EE-BE66-BB46-B794-845B356F2FE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21" name="Text Box 549">
          <a:extLst>
            <a:ext uri="{FF2B5EF4-FFF2-40B4-BE49-F238E27FC236}">
              <a16:creationId xmlns:a16="http://schemas.microsoft.com/office/drawing/2014/main" id="{1DCEEE82-FC31-2445-B0F2-1D55B810DD65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522" name="Text Box 552">
          <a:extLst>
            <a:ext uri="{FF2B5EF4-FFF2-40B4-BE49-F238E27FC236}">
              <a16:creationId xmlns:a16="http://schemas.microsoft.com/office/drawing/2014/main" id="{15844A9B-43D4-D84B-B61A-E7C463667FA5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23" name="Text Box 554">
          <a:extLst>
            <a:ext uri="{FF2B5EF4-FFF2-40B4-BE49-F238E27FC236}">
              <a16:creationId xmlns:a16="http://schemas.microsoft.com/office/drawing/2014/main" id="{705E887C-70D6-D640-8981-EF17DA9478BC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24" name="Text Box 557">
          <a:extLst>
            <a:ext uri="{FF2B5EF4-FFF2-40B4-BE49-F238E27FC236}">
              <a16:creationId xmlns:a16="http://schemas.microsoft.com/office/drawing/2014/main" id="{2C87EC22-5F83-1843-987E-F7FD390A231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25" name="Text Box 554">
          <a:extLst>
            <a:ext uri="{FF2B5EF4-FFF2-40B4-BE49-F238E27FC236}">
              <a16:creationId xmlns:a16="http://schemas.microsoft.com/office/drawing/2014/main" id="{1780627D-F061-0A48-9209-759A258F5E9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26" name="Text Box 557">
          <a:extLst>
            <a:ext uri="{FF2B5EF4-FFF2-40B4-BE49-F238E27FC236}">
              <a16:creationId xmlns:a16="http://schemas.microsoft.com/office/drawing/2014/main" id="{450B534D-D690-7746-9128-201779F7D537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27" name="Text Box 549">
          <a:extLst>
            <a:ext uri="{FF2B5EF4-FFF2-40B4-BE49-F238E27FC236}">
              <a16:creationId xmlns:a16="http://schemas.microsoft.com/office/drawing/2014/main" id="{F85AE9A5-8EBC-B947-B5B4-5B18943C7CEE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528" name="Text Box 552">
          <a:extLst>
            <a:ext uri="{FF2B5EF4-FFF2-40B4-BE49-F238E27FC236}">
              <a16:creationId xmlns:a16="http://schemas.microsoft.com/office/drawing/2014/main" id="{9E7243CF-13D1-214D-A5E3-B1A426CAF52D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29" name="Text Box 549">
          <a:extLst>
            <a:ext uri="{FF2B5EF4-FFF2-40B4-BE49-F238E27FC236}">
              <a16:creationId xmlns:a16="http://schemas.microsoft.com/office/drawing/2014/main" id="{D9E5C460-530C-DD4C-B12C-1CD0704A9D3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530" name="Text Box 552">
          <a:extLst>
            <a:ext uri="{FF2B5EF4-FFF2-40B4-BE49-F238E27FC236}">
              <a16:creationId xmlns:a16="http://schemas.microsoft.com/office/drawing/2014/main" id="{29762C36-7876-844D-A765-C9B05CDA4184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31" name="Text Box 554">
          <a:extLst>
            <a:ext uri="{FF2B5EF4-FFF2-40B4-BE49-F238E27FC236}">
              <a16:creationId xmlns:a16="http://schemas.microsoft.com/office/drawing/2014/main" id="{468AA5CF-A0AA-C04A-8E55-FFD100B70B2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21</xdr:col>
      <xdr:colOff>0</xdr:colOff>
      <xdr:row>9</xdr:row>
      <xdr:rowOff>139700</xdr:rowOff>
    </xdr:from>
    <xdr:to>
      <xdr:col>21</xdr:col>
      <xdr:colOff>88900</xdr:colOff>
      <xdr:row>9</xdr:row>
      <xdr:rowOff>279400</xdr:rowOff>
    </xdr:to>
    <xdr:sp macro="" textlink="">
      <xdr:nvSpPr>
        <xdr:cNvPr id="796083" name="Text Box 556">
          <a:extLst>
            <a:ext uri="{FF2B5EF4-FFF2-40B4-BE49-F238E27FC236}">
              <a16:creationId xmlns:a16="http://schemas.microsoft.com/office/drawing/2014/main" id="{56AF9BF7-0498-EE4F-BA8E-F396A2D6F1AE}"/>
            </a:ext>
          </a:extLst>
        </xdr:cNvPr>
        <xdr:cNvSpPr txBox="1">
          <a:spLocks noChangeArrowheads="1"/>
        </xdr:cNvSpPr>
      </xdr:nvSpPr>
      <xdr:spPr bwMode="auto">
        <a:xfrm>
          <a:off x="162052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33" name="Text Box 557">
          <a:extLst>
            <a:ext uri="{FF2B5EF4-FFF2-40B4-BE49-F238E27FC236}">
              <a16:creationId xmlns:a16="http://schemas.microsoft.com/office/drawing/2014/main" id="{FA5206B8-E430-1140-B810-D5DA15F4C40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34" name="Text Box 549">
          <a:extLst>
            <a:ext uri="{FF2B5EF4-FFF2-40B4-BE49-F238E27FC236}">
              <a16:creationId xmlns:a16="http://schemas.microsoft.com/office/drawing/2014/main" id="{F473400C-4C54-9746-AB2D-9FE7BE81DFCE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535" name="Text Box 552">
          <a:extLst>
            <a:ext uri="{FF2B5EF4-FFF2-40B4-BE49-F238E27FC236}">
              <a16:creationId xmlns:a16="http://schemas.microsoft.com/office/drawing/2014/main" id="{52B5DC9F-D5CE-1E47-91AB-ADCE4B5AA0BF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36" name="Text Box 554">
          <a:extLst>
            <a:ext uri="{FF2B5EF4-FFF2-40B4-BE49-F238E27FC236}">
              <a16:creationId xmlns:a16="http://schemas.microsoft.com/office/drawing/2014/main" id="{474F9EBE-059A-2A4A-9015-30FC7D1068A7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37" name="Text Box 557">
          <a:extLst>
            <a:ext uri="{FF2B5EF4-FFF2-40B4-BE49-F238E27FC236}">
              <a16:creationId xmlns:a16="http://schemas.microsoft.com/office/drawing/2014/main" id="{2D02A90E-6729-614A-B81B-C13365ED54DD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38" name="Text Box 549">
          <a:extLst>
            <a:ext uri="{FF2B5EF4-FFF2-40B4-BE49-F238E27FC236}">
              <a16:creationId xmlns:a16="http://schemas.microsoft.com/office/drawing/2014/main" id="{EDB8445E-45C7-3148-92C0-DCE135F3B0E4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539" name="Text Box 552">
          <a:extLst>
            <a:ext uri="{FF2B5EF4-FFF2-40B4-BE49-F238E27FC236}">
              <a16:creationId xmlns:a16="http://schemas.microsoft.com/office/drawing/2014/main" id="{5952B26C-5CB8-4744-9D17-D2B2FF9D0090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40" name="Text Box 549">
          <a:extLst>
            <a:ext uri="{FF2B5EF4-FFF2-40B4-BE49-F238E27FC236}">
              <a16:creationId xmlns:a16="http://schemas.microsoft.com/office/drawing/2014/main" id="{AD68DF6F-BC0A-8644-AC0A-7017A58AC50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541" name="Text Box 552">
          <a:extLst>
            <a:ext uri="{FF2B5EF4-FFF2-40B4-BE49-F238E27FC236}">
              <a16:creationId xmlns:a16="http://schemas.microsoft.com/office/drawing/2014/main" id="{0FBBD45D-BB53-D244-8B3B-FF320A800748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42" name="Text Box 549">
          <a:extLst>
            <a:ext uri="{FF2B5EF4-FFF2-40B4-BE49-F238E27FC236}">
              <a16:creationId xmlns:a16="http://schemas.microsoft.com/office/drawing/2014/main" id="{884F88FE-2820-CD46-9E21-C5765A0401F8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543" name="Text Box 552">
          <a:extLst>
            <a:ext uri="{FF2B5EF4-FFF2-40B4-BE49-F238E27FC236}">
              <a16:creationId xmlns:a16="http://schemas.microsoft.com/office/drawing/2014/main" id="{3187846E-8BD4-2B41-9EC7-A7D2D7652168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44" name="Text Box 554">
          <a:extLst>
            <a:ext uri="{FF2B5EF4-FFF2-40B4-BE49-F238E27FC236}">
              <a16:creationId xmlns:a16="http://schemas.microsoft.com/office/drawing/2014/main" id="{DDE93A4E-E453-6B4C-931C-11AAA7D68094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45" name="Text Box 557">
          <a:extLst>
            <a:ext uri="{FF2B5EF4-FFF2-40B4-BE49-F238E27FC236}">
              <a16:creationId xmlns:a16="http://schemas.microsoft.com/office/drawing/2014/main" id="{4D1BE509-534C-704D-B181-18BBDF976C10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46" name="Text Box 554">
          <a:extLst>
            <a:ext uri="{FF2B5EF4-FFF2-40B4-BE49-F238E27FC236}">
              <a16:creationId xmlns:a16="http://schemas.microsoft.com/office/drawing/2014/main" id="{6A30285E-0706-5145-8C89-E16E1BC22157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47" name="Text Box 557">
          <a:extLst>
            <a:ext uri="{FF2B5EF4-FFF2-40B4-BE49-F238E27FC236}">
              <a16:creationId xmlns:a16="http://schemas.microsoft.com/office/drawing/2014/main" id="{F9907905-D47B-3A46-95CE-81EC08B4A26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48" name="Text Box 549">
          <a:extLst>
            <a:ext uri="{FF2B5EF4-FFF2-40B4-BE49-F238E27FC236}">
              <a16:creationId xmlns:a16="http://schemas.microsoft.com/office/drawing/2014/main" id="{F32D330C-ED2A-114D-8DB7-0E83F9D91F5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549" name="Text Box 552">
          <a:extLst>
            <a:ext uri="{FF2B5EF4-FFF2-40B4-BE49-F238E27FC236}">
              <a16:creationId xmlns:a16="http://schemas.microsoft.com/office/drawing/2014/main" id="{11BF9869-353E-A041-B7FB-4AF5E9122443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550" name="Text Box 549">
          <a:extLst>
            <a:ext uri="{FF2B5EF4-FFF2-40B4-BE49-F238E27FC236}">
              <a16:creationId xmlns:a16="http://schemas.microsoft.com/office/drawing/2014/main" id="{205FE58B-F2A1-0F4E-9AC0-03AE05A4AC7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551" name="Text Box 552">
          <a:extLst>
            <a:ext uri="{FF2B5EF4-FFF2-40B4-BE49-F238E27FC236}">
              <a16:creationId xmlns:a16="http://schemas.microsoft.com/office/drawing/2014/main" id="{875F26F3-0890-E14C-8706-3A6BFBEAC3E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52" name="Text Box 554">
          <a:extLst>
            <a:ext uri="{FF2B5EF4-FFF2-40B4-BE49-F238E27FC236}">
              <a16:creationId xmlns:a16="http://schemas.microsoft.com/office/drawing/2014/main" id="{5E049A5D-7507-964C-993E-F3C11BA52FA5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24</xdr:col>
      <xdr:colOff>0</xdr:colOff>
      <xdr:row>9</xdr:row>
      <xdr:rowOff>139700</xdr:rowOff>
    </xdr:from>
    <xdr:to>
      <xdr:col>24</xdr:col>
      <xdr:colOff>88900</xdr:colOff>
      <xdr:row>9</xdr:row>
      <xdr:rowOff>457200</xdr:rowOff>
    </xdr:to>
    <xdr:sp macro="" textlink="">
      <xdr:nvSpPr>
        <xdr:cNvPr id="796104" name="Text Box 556">
          <a:extLst>
            <a:ext uri="{FF2B5EF4-FFF2-40B4-BE49-F238E27FC236}">
              <a16:creationId xmlns:a16="http://schemas.microsoft.com/office/drawing/2014/main" id="{EDAB0491-528D-1547-A93C-9972005F088E}"/>
            </a:ext>
          </a:extLst>
        </xdr:cNvPr>
        <xdr:cNvSpPr txBox="1">
          <a:spLocks noChangeArrowheads="1"/>
        </xdr:cNvSpPr>
      </xdr:nvSpPr>
      <xdr:spPr bwMode="auto">
        <a:xfrm>
          <a:off x="190881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54" name="Text Box 557">
          <a:extLst>
            <a:ext uri="{FF2B5EF4-FFF2-40B4-BE49-F238E27FC236}">
              <a16:creationId xmlns:a16="http://schemas.microsoft.com/office/drawing/2014/main" id="{A6BB246D-78D4-D043-848B-223C6551647F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55" name="Text Box 549">
          <a:extLst>
            <a:ext uri="{FF2B5EF4-FFF2-40B4-BE49-F238E27FC236}">
              <a16:creationId xmlns:a16="http://schemas.microsoft.com/office/drawing/2014/main" id="{DD316EFE-0792-1A41-A940-10181C39C47F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556" name="Text Box 552">
          <a:extLst>
            <a:ext uri="{FF2B5EF4-FFF2-40B4-BE49-F238E27FC236}">
              <a16:creationId xmlns:a16="http://schemas.microsoft.com/office/drawing/2014/main" id="{A49A08D1-F50B-0A4A-8884-BD840F8D6ACF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57" name="Text Box 554">
          <a:extLst>
            <a:ext uri="{FF2B5EF4-FFF2-40B4-BE49-F238E27FC236}">
              <a16:creationId xmlns:a16="http://schemas.microsoft.com/office/drawing/2014/main" id="{1AEEA0AE-9440-8C48-A85A-A21E6C8E6AD7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58" name="Text Box 557">
          <a:extLst>
            <a:ext uri="{FF2B5EF4-FFF2-40B4-BE49-F238E27FC236}">
              <a16:creationId xmlns:a16="http://schemas.microsoft.com/office/drawing/2014/main" id="{763D659A-4BD3-AC42-A5B8-7B5D9AB02F8B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59" name="Text Box 549">
          <a:extLst>
            <a:ext uri="{FF2B5EF4-FFF2-40B4-BE49-F238E27FC236}">
              <a16:creationId xmlns:a16="http://schemas.microsoft.com/office/drawing/2014/main" id="{103888AB-5B07-664F-8C6D-4CD088646DA1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560" name="Text Box 552">
          <a:extLst>
            <a:ext uri="{FF2B5EF4-FFF2-40B4-BE49-F238E27FC236}">
              <a16:creationId xmlns:a16="http://schemas.microsoft.com/office/drawing/2014/main" id="{DA2EB779-BECC-8D40-B7F1-18C972F365F9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61" name="Text Box 549">
          <a:extLst>
            <a:ext uri="{FF2B5EF4-FFF2-40B4-BE49-F238E27FC236}">
              <a16:creationId xmlns:a16="http://schemas.microsoft.com/office/drawing/2014/main" id="{C9230E9D-F51C-4C4C-A44F-94CADE54B1CA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562" name="Text Box 552">
          <a:extLst>
            <a:ext uri="{FF2B5EF4-FFF2-40B4-BE49-F238E27FC236}">
              <a16:creationId xmlns:a16="http://schemas.microsoft.com/office/drawing/2014/main" id="{484955C1-100F-E04B-AF72-B75A685F41A4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63" name="Text Box 549">
          <a:extLst>
            <a:ext uri="{FF2B5EF4-FFF2-40B4-BE49-F238E27FC236}">
              <a16:creationId xmlns:a16="http://schemas.microsoft.com/office/drawing/2014/main" id="{6BF722F7-A6C3-9A46-98C4-4428211B3A1D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564" name="Text Box 552">
          <a:extLst>
            <a:ext uri="{FF2B5EF4-FFF2-40B4-BE49-F238E27FC236}">
              <a16:creationId xmlns:a16="http://schemas.microsoft.com/office/drawing/2014/main" id="{28893830-3C50-8A48-AFA0-B4DA7C5FBF99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65" name="Text Box 554">
          <a:extLst>
            <a:ext uri="{FF2B5EF4-FFF2-40B4-BE49-F238E27FC236}">
              <a16:creationId xmlns:a16="http://schemas.microsoft.com/office/drawing/2014/main" id="{6E09C6A3-1E55-D646-94BE-106A38198492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66" name="Text Box 557">
          <a:extLst>
            <a:ext uri="{FF2B5EF4-FFF2-40B4-BE49-F238E27FC236}">
              <a16:creationId xmlns:a16="http://schemas.microsoft.com/office/drawing/2014/main" id="{4F835815-1104-0C42-85F3-58AD6F9E4147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67" name="Text Box 554">
          <a:extLst>
            <a:ext uri="{FF2B5EF4-FFF2-40B4-BE49-F238E27FC236}">
              <a16:creationId xmlns:a16="http://schemas.microsoft.com/office/drawing/2014/main" id="{C74201F3-2663-4447-BFB6-F49445894E24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68" name="Text Box 557">
          <a:extLst>
            <a:ext uri="{FF2B5EF4-FFF2-40B4-BE49-F238E27FC236}">
              <a16:creationId xmlns:a16="http://schemas.microsoft.com/office/drawing/2014/main" id="{96CC2B92-FB77-7A41-850E-7F9AAA8320A1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69" name="Text Box 549">
          <a:extLst>
            <a:ext uri="{FF2B5EF4-FFF2-40B4-BE49-F238E27FC236}">
              <a16:creationId xmlns:a16="http://schemas.microsoft.com/office/drawing/2014/main" id="{FA64994E-675A-894B-A315-F16175DCB6DC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570" name="Text Box 552">
          <a:extLst>
            <a:ext uri="{FF2B5EF4-FFF2-40B4-BE49-F238E27FC236}">
              <a16:creationId xmlns:a16="http://schemas.microsoft.com/office/drawing/2014/main" id="{C301D6CF-0ECA-5149-8D0E-E4ABBB9917A0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71" name="Text Box 549">
          <a:extLst>
            <a:ext uri="{FF2B5EF4-FFF2-40B4-BE49-F238E27FC236}">
              <a16:creationId xmlns:a16="http://schemas.microsoft.com/office/drawing/2014/main" id="{064920D3-04A4-D04E-9A6F-9CA30903961E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572" name="Text Box 552">
          <a:extLst>
            <a:ext uri="{FF2B5EF4-FFF2-40B4-BE49-F238E27FC236}">
              <a16:creationId xmlns:a16="http://schemas.microsoft.com/office/drawing/2014/main" id="{2B59745A-6378-A647-AE72-88736424149C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73" name="Text Box 554">
          <a:extLst>
            <a:ext uri="{FF2B5EF4-FFF2-40B4-BE49-F238E27FC236}">
              <a16:creationId xmlns:a16="http://schemas.microsoft.com/office/drawing/2014/main" id="{F4537130-141B-584E-9249-9B6566A5BCCB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24</xdr:col>
      <xdr:colOff>0</xdr:colOff>
      <xdr:row>9</xdr:row>
      <xdr:rowOff>139700</xdr:rowOff>
    </xdr:from>
    <xdr:to>
      <xdr:col>24</xdr:col>
      <xdr:colOff>88900</xdr:colOff>
      <xdr:row>9</xdr:row>
      <xdr:rowOff>279400</xdr:rowOff>
    </xdr:to>
    <xdr:sp macro="" textlink="">
      <xdr:nvSpPr>
        <xdr:cNvPr id="796125" name="Text Box 556">
          <a:extLst>
            <a:ext uri="{FF2B5EF4-FFF2-40B4-BE49-F238E27FC236}">
              <a16:creationId xmlns:a16="http://schemas.microsoft.com/office/drawing/2014/main" id="{71BB2DB5-E864-564A-B218-A13165775DFB}"/>
            </a:ext>
          </a:extLst>
        </xdr:cNvPr>
        <xdr:cNvSpPr txBox="1">
          <a:spLocks noChangeArrowheads="1"/>
        </xdr:cNvSpPr>
      </xdr:nvSpPr>
      <xdr:spPr bwMode="auto">
        <a:xfrm>
          <a:off x="190881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75" name="Text Box 557">
          <a:extLst>
            <a:ext uri="{FF2B5EF4-FFF2-40B4-BE49-F238E27FC236}">
              <a16:creationId xmlns:a16="http://schemas.microsoft.com/office/drawing/2014/main" id="{2545E759-4C82-484C-BD66-6732B860C9ED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76" name="Text Box 549">
          <a:extLst>
            <a:ext uri="{FF2B5EF4-FFF2-40B4-BE49-F238E27FC236}">
              <a16:creationId xmlns:a16="http://schemas.microsoft.com/office/drawing/2014/main" id="{11ED9F2E-BD6C-0A47-BDCD-C6BA4A9D98E4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577" name="Text Box 552">
          <a:extLst>
            <a:ext uri="{FF2B5EF4-FFF2-40B4-BE49-F238E27FC236}">
              <a16:creationId xmlns:a16="http://schemas.microsoft.com/office/drawing/2014/main" id="{F59CA2CB-ABB5-4641-9A71-861FCACCB186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78" name="Text Box 554">
          <a:extLst>
            <a:ext uri="{FF2B5EF4-FFF2-40B4-BE49-F238E27FC236}">
              <a16:creationId xmlns:a16="http://schemas.microsoft.com/office/drawing/2014/main" id="{71B4A941-D9A4-284C-AE4F-5B6F14D044E2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79" name="Text Box 557">
          <a:extLst>
            <a:ext uri="{FF2B5EF4-FFF2-40B4-BE49-F238E27FC236}">
              <a16:creationId xmlns:a16="http://schemas.microsoft.com/office/drawing/2014/main" id="{B9FBD123-9E1C-A347-AD2E-4A0B155C3AFC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80" name="Text Box 549">
          <a:extLst>
            <a:ext uri="{FF2B5EF4-FFF2-40B4-BE49-F238E27FC236}">
              <a16:creationId xmlns:a16="http://schemas.microsoft.com/office/drawing/2014/main" id="{B68C6855-6DDB-ED41-A169-468D728434B6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581" name="Text Box 552">
          <a:extLst>
            <a:ext uri="{FF2B5EF4-FFF2-40B4-BE49-F238E27FC236}">
              <a16:creationId xmlns:a16="http://schemas.microsoft.com/office/drawing/2014/main" id="{9C8742B5-01A2-9146-B97C-2B07C2E02413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82" name="Text Box 549">
          <a:extLst>
            <a:ext uri="{FF2B5EF4-FFF2-40B4-BE49-F238E27FC236}">
              <a16:creationId xmlns:a16="http://schemas.microsoft.com/office/drawing/2014/main" id="{B71E0E0A-2A33-BD42-B198-9322978C4C22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583" name="Text Box 552">
          <a:extLst>
            <a:ext uri="{FF2B5EF4-FFF2-40B4-BE49-F238E27FC236}">
              <a16:creationId xmlns:a16="http://schemas.microsoft.com/office/drawing/2014/main" id="{2C3C72D2-DCDF-3E4D-87DF-2FE63C81697A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84" name="Text Box 549">
          <a:extLst>
            <a:ext uri="{FF2B5EF4-FFF2-40B4-BE49-F238E27FC236}">
              <a16:creationId xmlns:a16="http://schemas.microsoft.com/office/drawing/2014/main" id="{A4C727EA-C4F1-5A4D-B4B8-7F974BA08F46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585" name="Text Box 552">
          <a:extLst>
            <a:ext uri="{FF2B5EF4-FFF2-40B4-BE49-F238E27FC236}">
              <a16:creationId xmlns:a16="http://schemas.microsoft.com/office/drawing/2014/main" id="{C03FDA7C-9D0F-F34B-9BBC-B2960E01FBFA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86" name="Text Box 554">
          <a:extLst>
            <a:ext uri="{FF2B5EF4-FFF2-40B4-BE49-F238E27FC236}">
              <a16:creationId xmlns:a16="http://schemas.microsoft.com/office/drawing/2014/main" id="{2974FCF5-E3DF-FB47-83A6-C64F872A7FD2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87" name="Text Box 557">
          <a:extLst>
            <a:ext uri="{FF2B5EF4-FFF2-40B4-BE49-F238E27FC236}">
              <a16:creationId xmlns:a16="http://schemas.microsoft.com/office/drawing/2014/main" id="{CDECC37D-E2A0-5941-8D2D-47444AD743F5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88" name="Text Box 554">
          <a:extLst>
            <a:ext uri="{FF2B5EF4-FFF2-40B4-BE49-F238E27FC236}">
              <a16:creationId xmlns:a16="http://schemas.microsoft.com/office/drawing/2014/main" id="{2CDFD395-323E-1543-9559-520C346CE631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89" name="Text Box 557">
          <a:extLst>
            <a:ext uri="{FF2B5EF4-FFF2-40B4-BE49-F238E27FC236}">
              <a16:creationId xmlns:a16="http://schemas.microsoft.com/office/drawing/2014/main" id="{3877BDA9-B156-E04C-9CF6-0C317D519220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90" name="Text Box 549">
          <a:extLst>
            <a:ext uri="{FF2B5EF4-FFF2-40B4-BE49-F238E27FC236}">
              <a16:creationId xmlns:a16="http://schemas.microsoft.com/office/drawing/2014/main" id="{B7D72090-A778-AC44-95B0-2BD304EECE82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591" name="Text Box 552">
          <a:extLst>
            <a:ext uri="{FF2B5EF4-FFF2-40B4-BE49-F238E27FC236}">
              <a16:creationId xmlns:a16="http://schemas.microsoft.com/office/drawing/2014/main" id="{477B2D48-A472-154D-A16C-8C10542FAD38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592" name="Text Box 549">
          <a:extLst>
            <a:ext uri="{FF2B5EF4-FFF2-40B4-BE49-F238E27FC236}">
              <a16:creationId xmlns:a16="http://schemas.microsoft.com/office/drawing/2014/main" id="{20D188F7-D2BD-C349-AC40-75AD0B5E577B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593" name="Text Box 552">
          <a:extLst>
            <a:ext uri="{FF2B5EF4-FFF2-40B4-BE49-F238E27FC236}">
              <a16:creationId xmlns:a16="http://schemas.microsoft.com/office/drawing/2014/main" id="{5E4EB8F4-26DD-894D-BDB4-368F297FCFBC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594" name="Text Box 554">
          <a:extLst>
            <a:ext uri="{FF2B5EF4-FFF2-40B4-BE49-F238E27FC236}">
              <a16:creationId xmlns:a16="http://schemas.microsoft.com/office/drawing/2014/main" id="{E0A8CE6D-1A61-B24A-9696-D33D2F811D67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25</xdr:col>
      <xdr:colOff>0</xdr:colOff>
      <xdr:row>9</xdr:row>
      <xdr:rowOff>139700</xdr:rowOff>
    </xdr:from>
    <xdr:to>
      <xdr:col>25</xdr:col>
      <xdr:colOff>76200</xdr:colOff>
      <xdr:row>9</xdr:row>
      <xdr:rowOff>457200</xdr:rowOff>
    </xdr:to>
    <xdr:sp macro="" textlink="">
      <xdr:nvSpPr>
        <xdr:cNvPr id="796146" name="Text Box 556">
          <a:extLst>
            <a:ext uri="{FF2B5EF4-FFF2-40B4-BE49-F238E27FC236}">
              <a16:creationId xmlns:a16="http://schemas.microsoft.com/office/drawing/2014/main" id="{6E3F6536-D0C9-954E-822D-18BBFF8309B0}"/>
            </a:ext>
          </a:extLst>
        </xdr:cNvPr>
        <xdr:cNvSpPr txBox="1">
          <a:spLocks noChangeArrowheads="1"/>
        </xdr:cNvSpPr>
      </xdr:nvSpPr>
      <xdr:spPr bwMode="auto">
        <a:xfrm>
          <a:off x="19888200" y="1409700"/>
          <a:ext cx="762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596" name="Text Box 557">
          <a:extLst>
            <a:ext uri="{FF2B5EF4-FFF2-40B4-BE49-F238E27FC236}">
              <a16:creationId xmlns:a16="http://schemas.microsoft.com/office/drawing/2014/main" id="{E6187894-2232-8843-B0E6-F7ADC219DE0F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597" name="Text Box 549">
          <a:extLst>
            <a:ext uri="{FF2B5EF4-FFF2-40B4-BE49-F238E27FC236}">
              <a16:creationId xmlns:a16="http://schemas.microsoft.com/office/drawing/2014/main" id="{85B96B60-309B-DE40-B557-BC71F4B62AB3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232916"/>
    <xdr:sp macro="" textlink="">
      <xdr:nvSpPr>
        <xdr:cNvPr id="598" name="Text Box 552">
          <a:extLst>
            <a:ext uri="{FF2B5EF4-FFF2-40B4-BE49-F238E27FC236}">
              <a16:creationId xmlns:a16="http://schemas.microsoft.com/office/drawing/2014/main" id="{110E6D2C-53A2-0842-96CC-0FC0AE84E0DF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599" name="Text Box 554">
          <a:extLst>
            <a:ext uri="{FF2B5EF4-FFF2-40B4-BE49-F238E27FC236}">
              <a16:creationId xmlns:a16="http://schemas.microsoft.com/office/drawing/2014/main" id="{21071236-B31F-1549-B786-418FA7CEF5EE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00" name="Text Box 557">
          <a:extLst>
            <a:ext uri="{FF2B5EF4-FFF2-40B4-BE49-F238E27FC236}">
              <a16:creationId xmlns:a16="http://schemas.microsoft.com/office/drawing/2014/main" id="{9E25AE08-1C25-C642-A8C4-D49698EC04DD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01" name="Text Box 549">
          <a:extLst>
            <a:ext uri="{FF2B5EF4-FFF2-40B4-BE49-F238E27FC236}">
              <a16:creationId xmlns:a16="http://schemas.microsoft.com/office/drawing/2014/main" id="{42658831-1C7F-734D-808E-66E0D7374659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232916"/>
    <xdr:sp macro="" textlink="">
      <xdr:nvSpPr>
        <xdr:cNvPr id="602" name="Text Box 552">
          <a:extLst>
            <a:ext uri="{FF2B5EF4-FFF2-40B4-BE49-F238E27FC236}">
              <a16:creationId xmlns:a16="http://schemas.microsoft.com/office/drawing/2014/main" id="{2AD15B72-695D-3249-AD26-F76FB430E0E2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03" name="Text Box 549">
          <a:extLst>
            <a:ext uri="{FF2B5EF4-FFF2-40B4-BE49-F238E27FC236}">
              <a16:creationId xmlns:a16="http://schemas.microsoft.com/office/drawing/2014/main" id="{A0682390-CB11-B24F-BE6F-C62DF9EA785F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232916"/>
    <xdr:sp macro="" textlink="">
      <xdr:nvSpPr>
        <xdr:cNvPr id="604" name="Text Box 552">
          <a:extLst>
            <a:ext uri="{FF2B5EF4-FFF2-40B4-BE49-F238E27FC236}">
              <a16:creationId xmlns:a16="http://schemas.microsoft.com/office/drawing/2014/main" id="{4262C83A-462F-774F-B67B-9B6BE04D235A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05" name="Text Box 549">
          <a:extLst>
            <a:ext uri="{FF2B5EF4-FFF2-40B4-BE49-F238E27FC236}">
              <a16:creationId xmlns:a16="http://schemas.microsoft.com/office/drawing/2014/main" id="{DA898F9F-C22F-DF41-9BB0-9BDC665DD904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232916"/>
    <xdr:sp macro="" textlink="">
      <xdr:nvSpPr>
        <xdr:cNvPr id="606" name="Text Box 552">
          <a:extLst>
            <a:ext uri="{FF2B5EF4-FFF2-40B4-BE49-F238E27FC236}">
              <a16:creationId xmlns:a16="http://schemas.microsoft.com/office/drawing/2014/main" id="{5674B6AF-925B-8D45-B912-AB6D4C04735F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07" name="Text Box 554">
          <a:extLst>
            <a:ext uri="{FF2B5EF4-FFF2-40B4-BE49-F238E27FC236}">
              <a16:creationId xmlns:a16="http://schemas.microsoft.com/office/drawing/2014/main" id="{3CA0CEE2-BC78-014D-B32E-70A565A7DF15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08" name="Text Box 557">
          <a:extLst>
            <a:ext uri="{FF2B5EF4-FFF2-40B4-BE49-F238E27FC236}">
              <a16:creationId xmlns:a16="http://schemas.microsoft.com/office/drawing/2014/main" id="{43263AF3-38B3-2F46-9C3B-955FDFB56DA4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09" name="Text Box 554">
          <a:extLst>
            <a:ext uri="{FF2B5EF4-FFF2-40B4-BE49-F238E27FC236}">
              <a16:creationId xmlns:a16="http://schemas.microsoft.com/office/drawing/2014/main" id="{118AFE33-BA22-8146-BC8B-89F26D22F48F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10" name="Text Box 557">
          <a:extLst>
            <a:ext uri="{FF2B5EF4-FFF2-40B4-BE49-F238E27FC236}">
              <a16:creationId xmlns:a16="http://schemas.microsoft.com/office/drawing/2014/main" id="{CA2336AF-6117-C84F-ACD7-0A27E7E8ADE4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11" name="Text Box 549">
          <a:extLst>
            <a:ext uri="{FF2B5EF4-FFF2-40B4-BE49-F238E27FC236}">
              <a16:creationId xmlns:a16="http://schemas.microsoft.com/office/drawing/2014/main" id="{CD3DF7D6-B092-0F4B-BE0A-01E4940D7B50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232916"/>
    <xdr:sp macro="" textlink="">
      <xdr:nvSpPr>
        <xdr:cNvPr id="612" name="Text Box 552">
          <a:extLst>
            <a:ext uri="{FF2B5EF4-FFF2-40B4-BE49-F238E27FC236}">
              <a16:creationId xmlns:a16="http://schemas.microsoft.com/office/drawing/2014/main" id="{C27035E8-9E81-6746-90D2-EE33FB76EF68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13" name="Text Box 549">
          <a:extLst>
            <a:ext uri="{FF2B5EF4-FFF2-40B4-BE49-F238E27FC236}">
              <a16:creationId xmlns:a16="http://schemas.microsoft.com/office/drawing/2014/main" id="{76EDF5C0-6623-B14F-9CF5-BE113B8B2F7D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232916"/>
    <xdr:sp macro="" textlink="">
      <xdr:nvSpPr>
        <xdr:cNvPr id="614" name="Text Box 552">
          <a:extLst>
            <a:ext uri="{FF2B5EF4-FFF2-40B4-BE49-F238E27FC236}">
              <a16:creationId xmlns:a16="http://schemas.microsoft.com/office/drawing/2014/main" id="{91FBA1DD-F018-7D41-A37F-A87054E1179A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15" name="Text Box 554">
          <a:extLst>
            <a:ext uri="{FF2B5EF4-FFF2-40B4-BE49-F238E27FC236}">
              <a16:creationId xmlns:a16="http://schemas.microsoft.com/office/drawing/2014/main" id="{6CBC8A63-6E56-854D-8BF2-30E90B9C7730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25</xdr:col>
      <xdr:colOff>0</xdr:colOff>
      <xdr:row>9</xdr:row>
      <xdr:rowOff>139700</xdr:rowOff>
    </xdr:from>
    <xdr:to>
      <xdr:col>25</xdr:col>
      <xdr:colOff>76200</xdr:colOff>
      <xdr:row>9</xdr:row>
      <xdr:rowOff>279400</xdr:rowOff>
    </xdr:to>
    <xdr:sp macro="" textlink="">
      <xdr:nvSpPr>
        <xdr:cNvPr id="796167" name="Text Box 556">
          <a:extLst>
            <a:ext uri="{FF2B5EF4-FFF2-40B4-BE49-F238E27FC236}">
              <a16:creationId xmlns:a16="http://schemas.microsoft.com/office/drawing/2014/main" id="{913F5F0B-EA9D-F844-BBC3-5DA2CA5258E3}"/>
            </a:ext>
          </a:extLst>
        </xdr:cNvPr>
        <xdr:cNvSpPr txBox="1">
          <a:spLocks noChangeArrowheads="1"/>
        </xdr:cNvSpPr>
      </xdr:nvSpPr>
      <xdr:spPr bwMode="auto">
        <a:xfrm>
          <a:off x="19888200" y="1409700"/>
          <a:ext cx="762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17" name="Text Box 557">
          <a:extLst>
            <a:ext uri="{FF2B5EF4-FFF2-40B4-BE49-F238E27FC236}">
              <a16:creationId xmlns:a16="http://schemas.microsoft.com/office/drawing/2014/main" id="{EBC5C863-1566-3F4A-B82F-DA87696D4ADB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18" name="Text Box 549">
          <a:extLst>
            <a:ext uri="{FF2B5EF4-FFF2-40B4-BE49-F238E27FC236}">
              <a16:creationId xmlns:a16="http://schemas.microsoft.com/office/drawing/2014/main" id="{4676DE85-350B-F645-B351-EE4DDD8F8057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232916"/>
    <xdr:sp macro="" textlink="">
      <xdr:nvSpPr>
        <xdr:cNvPr id="619" name="Text Box 552">
          <a:extLst>
            <a:ext uri="{FF2B5EF4-FFF2-40B4-BE49-F238E27FC236}">
              <a16:creationId xmlns:a16="http://schemas.microsoft.com/office/drawing/2014/main" id="{734541AD-6E02-E84C-A471-60C7CD30F6F4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20" name="Text Box 554">
          <a:extLst>
            <a:ext uri="{FF2B5EF4-FFF2-40B4-BE49-F238E27FC236}">
              <a16:creationId xmlns:a16="http://schemas.microsoft.com/office/drawing/2014/main" id="{15EE483D-19BD-8344-9857-475A688A09D7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21" name="Text Box 557">
          <a:extLst>
            <a:ext uri="{FF2B5EF4-FFF2-40B4-BE49-F238E27FC236}">
              <a16:creationId xmlns:a16="http://schemas.microsoft.com/office/drawing/2014/main" id="{CE915A08-98B7-CB4A-9516-0C3EA682C595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22" name="Text Box 549">
          <a:extLst>
            <a:ext uri="{FF2B5EF4-FFF2-40B4-BE49-F238E27FC236}">
              <a16:creationId xmlns:a16="http://schemas.microsoft.com/office/drawing/2014/main" id="{50FDD70C-5A94-6D44-BC1B-393455469919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232916"/>
    <xdr:sp macro="" textlink="">
      <xdr:nvSpPr>
        <xdr:cNvPr id="623" name="Text Box 552">
          <a:extLst>
            <a:ext uri="{FF2B5EF4-FFF2-40B4-BE49-F238E27FC236}">
              <a16:creationId xmlns:a16="http://schemas.microsoft.com/office/drawing/2014/main" id="{42CA085A-77B3-CC46-91D1-CCBAC280385E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24" name="Text Box 549">
          <a:extLst>
            <a:ext uri="{FF2B5EF4-FFF2-40B4-BE49-F238E27FC236}">
              <a16:creationId xmlns:a16="http://schemas.microsoft.com/office/drawing/2014/main" id="{0136A969-12CD-4E4A-9940-5E62C8FEAFF5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232916"/>
    <xdr:sp macro="" textlink="">
      <xdr:nvSpPr>
        <xdr:cNvPr id="625" name="Text Box 552">
          <a:extLst>
            <a:ext uri="{FF2B5EF4-FFF2-40B4-BE49-F238E27FC236}">
              <a16:creationId xmlns:a16="http://schemas.microsoft.com/office/drawing/2014/main" id="{24D04BA0-0144-C54E-8CD1-1284CD766CD0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26" name="Text Box 549">
          <a:extLst>
            <a:ext uri="{FF2B5EF4-FFF2-40B4-BE49-F238E27FC236}">
              <a16:creationId xmlns:a16="http://schemas.microsoft.com/office/drawing/2014/main" id="{F15F102F-E084-C941-8EC9-F1DA8602CDC4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232916"/>
    <xdr:sp macro="" textlink="">
      <xdr:nvSpPr>
        <xdr:cNvPr id="627" name="Text Box 552">
          <a:extLst>
            <a:ext uri="{FF2B5EF4-FFF2-40B4-BE49-F238E27FC236}">
              <a16:creationId xmlns:a16="http://schemas.microsoft.com/office/drawing/2014/main" id="{EAAB7184-4612-A940-84F9-5E1F84C9EAA3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28" name="Text Box 554">
          <a:extLst>
            <a:ext uri="{FF2B5EF4-FFF2-40B4-BE49-F238E27FC236}">
              <a16:creationId xmlns:a16="http://schemas.microsoft.com/office/drawing/2014/main" id="{13564E76-A420-D946-9085-93CE240C3470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29" name="Text Box 557">
          <a:extLst>
            <a:ext uri="{FF2B5EF4-FFF2-40B4-BE49-F238E27FC236}">
              <a16:creationId xmlns:a16="http://schemas.microsoft.com/office/drawing/2014/main" id="{CBEB3791-CA63-4542-AEF5-859F4DF5C0BD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30" name="Text Box 554">
          <a:extLst>
            <a:ext uri="{FF2B5EF4-FFF2-40B4-BE49-F238E27FC236}">
              <a16:creationId xmlns:a16="http://schemas.microsoft.com/office/drawing/2014/main" id="{A8DCD431-D925-D24E-BCC8-1B57E201A717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31" name="Text Box 557">
          <a:extLst>
            <a:ext uri="{FF2B5EF4-FFF2-40B4-BE49-F238E27FC236}">
              <a16:creationId xmlns:a16="http://schemas.microsoft.com/office/drawing/2014/main" id="{3606FB4B-45F1-0544-A5A5-595248E2E2A4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32" name="Text Box 549">
          <a:extLst>
            <a:ext uri="{FF2B5EF4-FFF2-40B4-BE49-F238E27FC236}">
              <a16:creationId xmlns:a16="http://schemas.microsoft.com/office/drawing/2014/main" id="{B40A7370-97DA-4E45-A3E2-D37E9247E108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232916"/>
    <xdr:sp macro="" textlink="">
      <xdr:nvSpPr>
        <xdr:cNvPr id="633" name="Text Box 552">
          <a:extLst>
            <a:ext uri="{FF2B5EF4-FFF2-40B4-BE49-F238E27FC236}">
              <a16:creationId xmlns:a16="http://schemas.microsoft.com/office/drawing/2014/main" id="{494A0195-74E1-1847-90BE-66D440FB3715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309195"/>
    <xdr:sp macro="" textlink="">
      <xdr:nvSpPr>
        <xdr:cNvPr id="634" name="Text Box 549">
          <a:extLst>
            <a:ext uri="{FF2B5EF4-FFF2-40B4-BE49-F238E27FC236}">
              <a16:creationId xmlns:a16="http://schemas.microsoft.com/office/drawing/2014/main" id="{07905BF5-1262-9541-9FDD-54CF5DAA84E0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25</xdr:col>
      <xdr:colOff>0</xdr:colOff>
      <xdr:row>7</xdr:row>
      <xdr:rowOff>0</xdr:rowOff>
    </xdr:from>
    <xdr:ext cx="18531" cy="232916"/>
    <xdr:sp macro="" textlink="">
      <xdr:nvSpPr>
        <xdr:cNvPr id="635" name="Text Box 552">
          <a:extLst>
            <a:ext uri="{FF2B5EF4-FFF2-40B4-BE49-F238E27FC236}">
              <a16:creationId xmlns:a16="http://schemas.microsoft.com/office/drawing/2014/main" id="{3532A30E-6A7A-5446-B9AC-2FC068AADC2A}"/>
            </a:ext>
          </a:extLst>
        </xdr:cNvPr>
        <xdr:cNvSpPr txBox="1">
          <a:spLocks noChangeArrowheads="1"/>
        </xdr:cNvSpPr>
      </xdr:nvSpPr>
      <xdr:spPr bwMode="auto">
        <a:xfrm>
          <a:off x="14614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36" name="Text Box 554">
          <a:extLst>
            <a:ext uri="{FF2B5EF4-FFF2-40B4-BE49-F238E27FC236}">
              <a16:creationId xmlns:a16="http://schemas.microsoft.com/office/drawing/2014/main" id="{DD09B228-0D3E-3749-B7A2-D7E226295867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27</xdr:col>
      <xdr:colOff>0</xdr:colOff>
      <xdr:row>9</xdr:row>
      <xdr:rowOff>139700</xdr:rowOff>
    </xdr:from>
    <xdr:to>
      <xdr:col>27</xdr:col>
      <xdr:colOff>76200</xdr:colOff>
      <xdr:row>9</xdr:row>
      <xdr:rowOff>457200</xdr:rowOff>
    </xdr:to>
    <xdr:sp macro="" textlink="">
      <xdr:nvSpPr>
        <xdr:cNvPr id="796188" name="Text Box 556">
          <a:extLst>
            <a:ext uri="{FF2B5EF4-FFF2-40B4-BE49-F238E27FC236}">
              <a16:creationId xmlns:a16="http://schemas.microsoft.com/office/drawing/2014/main" id="{7D86A460-676D-C442-85AE-73D369AD6014}"/>
            </a:ext>
          </a:extLst>
        </xdr:cNvPr>
        <xdr:cNvSpPr txBox="1">
          <a:spLocks noChangeArrowheads="1"/>
        </xdr:cNvSpPr>
      </xdr:nvSpPr>
      <xdr:spPr bwMode="auto">
        <a:xfrm>
          <a:off x="20751800" y="1409700"/>
          <a:ext cx="762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38" name="Text Box 557">
          <a:extLst>
            <a:ext uri="{FF2B5EF4-FFF2-40B4-BE49-F238E27FC236}">
              <a16:creationId xmlns:a16="http://schemas.microsoft.com/office/drawing/2014/main" id="{C4D03E0D-A544-CA47-8E42-428A04AF0982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39" name="Text Box 549">
          <a:extLst>
            <a:ext uri="{FF2B5EF4-FFF2-40B4-BE49-F238E27FC236}">
              <a16:creationId xmlns:a16="http://schemas.microsoft.com/office/drawing/2014/main" id="{40B58887-0DF2-2D4F-B77B-7C070991959F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232916"/>
    <xdr:sp macro="" textlink="">
      <xdr:nvSpPr>
        <xdr:cNvPr id="640" name="Text Box 552">
          <a:extLst>
            <a:ext uri="{FF2B5EF4-FFF2-40B4-BE49-F238E27FC236}">
              <a16:creationId xmlns:a16="http://schemas.microsoft.com/office/drawing/2014/main" id="{EF2FE40A-4682-1E4D-8914-530BD0F4D44B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41" name="Text Box 554">
          <a:extLst>
            <a:ext uri="{FF2B5EF4-FFF2-40B4-BE49-F238E27FC236}">
              <a16:creationId xmlns:a16="http://schemas.microsoft.com/office/drawing/2014/main" id="{988B46CC-959E-4749-9788-A50755CBE7AC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42" name="Text Box 557">
          <a:extLst>
            <a:ext uri="{FF2B5EF4-FFF2-40B4-BE49-F238E27FC236}">
              <a16:creationId xmlns:a16="http://schemas.microsoft.com/office/drawing/2014/main" id="{8F0C3690-A883-A142-A9F7-B9D84DC26631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43" name="Text Box 549">
          <a:extLst>
            <a:ext uri="{FF2B5EF4-FFF2-40B4-BE49-F238E27FC236}">
              <a16:creationId xmlns:a16="http://schemas.microsoft.com/office/drawing/2014/main" id="{7EB9C18C-34B2-9843-A5FC-96E659D8F27E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232916"/>
    <xdr:sp macro="" textlink="">
      <xdr:nvSpPr>
        <xdr:cNvPr id="644" name="Text Box 552">
          <a:extLst>
            <a:ext uri="{FF2B5EF4-FFF2-40B4-BE49-F238E27FC236}">
              <a16:creationId xmlns:a16="http://schemas.microsoft.com/office/drawing/2014/main" id="{F6AF143A-EFBF-5B44-B065-11E6622D34F7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45" name="Text Box 549">
          <a:extLst>
            <a:ext uri="{FF2B5EF4-FFF2-40B4-BE49-F238E27FC236}">
              <a16:creationId xmlns:a16="http://schemas.microsoft.com/office/drawing/2014/main" id="{B046DD2C-E8E4-C142-9A40-78CD591B6287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232916"/>
    <xdr:sp macro="" textlink="">
      <xdr:nvSpPr>
        <xdr:cNvPr id="646" name="Text Box 552">
          <a:extLst>
            <a:ext uri="{FF2B5EF4-FFF2-40B4-BE49-F238E27FC236}">
              <a16:creationId xmlns:a16="http://schemas.microsoft.com/office/drawing/2014/main" id="{12EC6FED-B5C7-334C-9B8B-1CC1377EDE70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47" name="Text Box 549">
          <a:extLst>
            <a:ext uri="{FF2B5EF4-FFF2-40B4-BE49-F238E27FC236}">
              <a16:creationId xmlns:a16="http://schemas.microsoft.com/office/drawing/2014/main" id="{19134F7D-0745-F746-8D4F-4BCC3E7CFB85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232916"/>
    <xdr:sp macro="" textlink="">
      <xdr:nvSpPr>
        <xdr:cNvPr id="648" name="Text Box 552">
          <a:extLst>
            <a:ext uri="{FF2B5EF4-FFF2-40B4-BE49-F238E27FC236}">
              <a16:creationId xmlns:a16="http://schemas.microsoft.com/office/drawing/2014/main" id="{BA0B2FEA-66AD-BA4A-8E61-E0241BCCD19D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49" name="Text Box 554">
          <a:extLst>
            <a:ext uri="{FF2B5EF4-FFF2-40B4-BE49-F238E27FC236}">
              <a16:creationId xmlns:a16="http://schemas.microsoft.com/office/drawing/2014/main" id="{C0F78369-8E5D-5248-807D-F79FA9810353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50" name="Text Box 557">
          <a:extLst>
            <a:ext uri="{FF2B5EF4-FFF2-40B4-BE49-F238E27FC236}">
              <a16:creationId xmlns:a16="http://schemas.microsoft.com/office/drawing/2014/main" id="{18660A84-1113-5C40-930D-34BD8A58C684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51" name="Text Box 554">
          <a:extLst>
            <a:ext uri="{FF2B5EF4-FFF2-40B4-BE49-F238E27FC236}">
              <a16:creationId xmlns:a16="http://schemas.microsoft.com/office/drawing/2014/main" id="{03504408-4A34-F94C-937C-8931DD22AF27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52" name="Text Box 557">
          <a:extLst>
            <a:ext uri="{FF2B5EF4-FFF2-40B4-BE49-F238E27FC236}">
              <a16:creationId xmlns:a16="http://schemas.microsoft.com/office/drawing/2014/main" id="{CED0C26B-8BB9-854F-A8BC-EE8028BFBDCF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53" name="Text Box 549">
          <a:extLst>
            <a:ext uri="{FF2B5EF4-FFF2-40B4-BE49-F238E27FC236}">
              <a16:creationId xmlns:a16="http://schemas.microsoft.com/office/drawing/2014/main" id="{1AEEDABA-4304-C34A-AEE6-CEC0A1FCDF1C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232916"/>
    <xdr:sp macro="" textlink="">
      <xdr:nvSpPr>
        <xdr:cNvPr id="654" name="Text Box 552">
          <a:extLst>
            <a:ext uri="{FF2B5EF4-FFF2-40B4-BE49-F238E27FC236}">
              <a16:creationId xmlns:a16="http://schemas.microsoft.com/office/drawing/2014/main" id="{F6847235-5FDA-EC4D-AE4B-D25532283E4D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55" name="Text Box 549">
          <a:extLst>
            <a:ext uri="{FF2B5EF4-FFF2-40B4-BE49-F238E27FC236}">
              <a16:creationId xmlns:a16="http://schemas.microsoft.com/office/drawing/2014/main" id="{B7755092-2FCB-AA46-A1CD-E6BEDCBFC200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232916"/>
    <xdr:sp macro="" textlink="">
      <xdr:nvSpPr>
        <xdr:cNvPr id="656" name="Text Box 552">
          <a:extLst>
            <a:ext uri="{FF2B5EF4-FFF2-40B4-BE49-F238E27FC236}">
              <a16:creationId xmlns:a16="http://schemas.microsoft.com/office/drawing/2014/main" id="{08E850A7-06ED-DE46-922A-6F880334204E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57" name="Text Box 554">
          <a:extLst>
            <a:ext uri="{FF2B5EF4-FFF2-40B4-BE49-F238E27FC236}">
              <a16:creationId xmlns:a16="http://schemas.microsoft.com/office/drawing/2014/main" id="{5CE5817D-8A40-084E-A08D-9F65A4268FF1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27</xdr:col>
      <xdr:colOff>0</xdr:colOff>
      <xdr:row>9</xdr:row>
      <xdr:rowOff>139700</xdr:rowOff>
    </xdr:from>
    <xdr:to>
      <xdr:col>27</xdr:col>
      <xdr:colOff>76200</xdr:colOff>
      <xdr:row>9</xdr:row>
      <xdr:rowOff>279400</xdr:rowOff>
    </xdr:to>
    <xdr:sp macro="" textlink="">
      <xdr:nvSpPr>
        <xdr:cNvPr id="796209" name="Text Box 556">
          <a:extLst>
            <a:ext uri="{FF2B5EF4-FFF2-40B4-BE49-F238E27FC236}">
              <a16:creationId xmlns:a16="http://schemas.microsoft.com/office/drawing/2014/main" id="{F79B07F0-6E92-8A47-9E62-375CE51342A9}"/>
            </a:ext>
          </a:extLst>
        </xdr:cNvPr>
        <xdr:cNvSpPr txBox="1">
          <a:spLocks noChangeArrowheads="1"/>
        </xdr:cNvSpPr>
      </xdr:nvSpPr>
      <xdr:spPr bwMode="auto">
        <a:xfrm>
          <a:off x="20751800" y="1409700"/>
          <a:ext cx="762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59" name="Text Box 557">
          <a:extLst>
            <a:ext uri="{FF2B5EF4-FFF2-40B4-BE49-F238E27FC236}">
              <a16:creationId xmlns:a16="http://schemas.microsoft.com/office/drawing/2014/main" id="{07649542-B372-A745-9167-CD986A73B62B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60" name="Text Box 549">
          <a:extLst>
            <a:ext uri="{FF2B5EF4-FFF2-40B4-BE49-F238E27FC236}">
              <a16:creationId xmlns:a16="http://schemas.microsoft.com/office/drawing/2014/main" id="{AC4B2D1A-7680-1148-B48C-E5C76A11B466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232916"/>
    <xdr:sp macro="" textlink="">
      <xdr:nvSpPr>
        <xdr:cNvPr id="661" name="Text Box 552">
          <a:extLst>
            <a:ext uri="{FF2B5EF4-FFF2-40B4-BE49-F238E27FC236}">
              <a16:creationId xmlns:a16="http://schemas.microsoft.com/office/drawing/2014/main" id="{B2262E0F-3F90-404D-B8A9-74EBE99C7207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62" name="Text Box 554">
          <a:extLst>
            <a:ext uri="{FF2B5EF4-FFF2-40B4-BE49-F238E27FC236}">
              <a16:creationId xmlns:a16="http://schemas.microsoft.com/office/drawing/2014/main" id="{ED8374A1-321D-A446-924E-CBFF58A3D2B3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63" name="Text Box 557">
          <a:extLst>
            <a:ext uri="{FF2B5EF4-FFF2-40B4-BE49-F238E27FC236}">
              <a16:creationId xmlns:a16="http://schemas.microsoft.com/office/drawing/2014/main" id="{3ECE24CC-55D3-CC48-BD0C-0C99E9ADBE07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64" name="Text Box 549">
          <a:extLst>
            <a:ext uri="{FF2B5EF4-FFF2-40B4-BE49-F238E27FC236}">
              <a16:creationId xmlns:a16="http://schemas.microsoft.com/office/drawing/2014/main" id="{F6A0D909-978C-854F-B7F2-38506049AFAD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232916"/>
    <xdr:sp macro="" textlink="">
      <xdr:nvSpPr>
        <xdr:cNvPr id="665" name="Text Box 552">
          <a:extLst>
            <a:ext uri="{FF2B5EF4-FFF2-40B4-BE49-F238E27FC236}">
              <a16:creationId xmlns:a16="http://schemas.microsoft.com/office/drawing/2014/main" id="{34143CAE-958B-1646-AD65-E35F6DF1457B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66" name="Text Box 549">
          <a:extLst>
            <a:ext uri="{FF2B5EF4-FFF2-40B4-BE49-F238E27FC236}">
              <a16:creationId xmlns:a16="http://schemas.microsoft.com/office/drawing/2014/main" id="{7768D713-8AD6-6B4E-AB52-1C26251B5119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232916"/>
    <xdr:sp macro="" textlink="">
      <xdr:nvSpPr>
        <xdr:cNvPr id="667" name="Text Box 552">
          <a:extLst>
            <a:ext uri="{FF2B5EF4-FFF2-40B4-BE49-F238E27FC236}">
              <a16:creationId xmlns:a16="http://schemas.microsoft.com/office/drawing/2014/main" id="{6A631519-3006-E849-AD4F-5E69113B9FA9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68" name="Text Box 549">
          <a:extLst>
            <a:ext uri="{FF2B5EF4-FFF2-40B4-BE49-F238E27FC236}">
              <a16:creationId xmlns:a16="http://schemas.microsoft.com/office/drawing/2014/main" id="{CF27CD52-DA9D-6848-B29E-D0E24A45BEF5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232916"/>
    <xdr:sp macro="" textlink="">
      <xdr:nvSpPr>
        <xdr:cNvPr id="669" name="Text Box 552">
          <a:extLst>
            <a:ext uri="{FF2B5EF4-FFF2-40B4-BE49-F238E27FC236}">
              <a16:creationId xmlns:a16="http://schemas.microsoft.com/office/drawing/2014/main" id="{E1074A6C-F992-0A41-9661-6CEB32E9A51B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70" name="Text Box 554">
          <a:extLst>
            <a:ext uri="{FF2B5EF4-FFF2-40B4-BE49-F238E27FC236}">
              <a16:creationId xmlns:a16="http://schemas.microsoft.com/office/drawing/2014/main" id="{E6584E4E-2765-D04B-BD61-6F63485E486C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71" name="Text Box 557">
          <a:extLst>
            <a:ext uri="{FF2B5EF4-FFF2-40B4-BE49-F238E27FC236}">
              <a16:creationId xmlns:a16="http://schemas.microsoft.com/office/drawing/2014/main" id="{43C61B63-E213-F941-837F-51346D2D6413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72" name="Text Box 554">
          <a:extLst>
            <a:ext uri="{FF2B5EF4-FFF2-40B4-BE49-F238E27FC236}">
              <a16:creationId xmlns:a16="http://schemas.microsoft.com/office/drawing/2014/main" id="{6D0263D7-213D-6444-920C-E0704CA93532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73" name="Text Box 557">
          <a:extLst>
            <a:ext uri="{FF2B5EF4-FFF2-40B4-BE49-F238E27FC236}">
              <a16:creationId xmlns:a16="http://schemas.microsoft.com/office/drawing/2014/main" id="{C1CE8240-A792-FA4B-A204-0A9A2C1FC640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74" name="Text Box 549">
          <a:extLst>
            <a:ext uri="{FF2B5EF4-FFF2-40B4-BE49-F238E27FC236}">
              <a16:creationId xmlns:a16="http://schemas.microsoft.com/office/drawing/2014/main" id="{73970515-3FCF-7542-83C7-25EFD99281B1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232916"/>
    <xdr:sp macro="" textlink="">
      <xdr:nvSpPr>
        <xdr:cNvPr id="675" name="Text Box 552">
          <a:extLst>
            <a:ext uri="{FF2B5EF4-FFF2-40B4-BE49-F238E27FC236}">
              <a16:creationId xmlns:a16="http://schemas.microsoft.com/office/drawing/2014/main" id="{274BE043-3E75-A948-943C-045067CB017A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309195"/>
    <xdr:sp macro="" textlink="">
      <xdr:nvSpPr>
        <xdr:cNvPr id="676" name="Text Box 549">
          <a:extLst>
            <a:ext uri="{FF2B5EF4-FFF2-40B4-BE49-F238E27FC236}">
              <a16:creationId xmlns:a16="http://schemas.microsoft.com/office/drawing/2014/main" id="{41F1523B-FE67-2A46-93A5-3B2E3E65E725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26</xdr:col>
      <xdr:colOff>0</xdr:colOff>
      <xdr:row>7</xdr:row>
      <xdr:rowOff>0</xdr:rowOff>
    </xdr:from>
    <xdr:ext cx="37062" cy="232916"/>
    <xdr:sp macro="" textlink="">
      <xdr:nvSpPr>
        <xdr:cNvPr id="677" name="Text Box 552">
          <a:extLst>
            <a:ext uri="{FF2B5EF4-FFF2-40B4-BE49-F238E27FC236}">
              <a16:creationId xmlns:a16="http://schemas.microsoft.com/office/drawing/2014/main" id="{8BE25370-FE3D-A244-BF49-1C737BBF82D2}"/>
            </a:ext>
          </a:extLst>
        </xdr:cNvPr>
        <xdr:cNvSpPr txBox="1">
          <a:spLocks noChangeArrowheads="1"/>
        </xdr:cNvSpPr>
      </xdr:nvSpPr>
      <xdr:spPr bwMode="auto">
        <a:xfrm>
          <a:off x="1519917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678" name="Text Box 554">
          <a:extLst>
            <a:ext uri="{FF2B5EF4-FFF2-40B4-BE49-F238E27FC236}">
              <a16:creationId xmlns:a16="http://schemas.microsoft.com/office/drawing/2014/main" id="{3B8DE597-47AD-7F44-870A-B363D5176DB3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21</xdr:col>
      <xdr:colOff>0</xdr:colOff>
      <xdr:row>9</xdr:row>
      <xdr:rowOff>139700</xdr:rowOff>
    </xdr:from>
    <xdr:to>
      <xdr:col>21</xdr:col>
      <xdr:colOff>88900</xdr:colOff>
      <xdr:row>9</xdr:row>
      <xdr:rowOff>457200</xdr:rowOff>
    </xdr:to>
    <xdr:sp macro="" textlink="">
      <xdr:nvSpPr>
        <xdr:cNvPr id="796230" name="Text Box 556">
          <a:extLst>
            <a:ext uri="{FF2B5EF4-FFF2-40B4-BE49-F238E27FC236}">
              <a16:creationId xmlns:a16="http://schemas.microsoft.com/office/drawing/2014/main" id="{659C46DD-1ABC-DA46-8767-25704A5C005C}"/>
            </a:ext>
          </a:extLst>
        </xdr:cNvPr>
        <xdr:cNvSpPr txBox="1">
          <a:spLocks noChangeArrowheads="1"/>
        </xdr:cNvSpPr>
      </xdr:nvSpPr>
      <xdr:spPr bwMode="auto">
        <a:xfrm>
          <a:off x="162052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680" name="Text Box 557">
          <a:extLst>
            <a:ext uri="{FF2B5EF4-FFF2-40B4-BE49-F238E27FC236}">
              <a16:creationId xmlns:a16="http://schemas.microsoft.com/office/drawing/2014/main" id="{B857AC9C-F80A-7946-A323-4050A963FB0E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681" name="Text Box 549">
          <a:extLst>
            <a:ext uri="{FF2B5EF4-FFF2-40B4-BE49-F238E27FC236}">
              <a16:creationId xmlns:a16="http://schemas.microsoft.com/office/drawing/2014/main" id="{C2E04125-2EFC-EB46-91BF-76BC7E18CA8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682" name="Text Box 552">
          <a:extLst>
            <a:ext uri="{FF2B5EF4-FFF2-40B4-BE49-F238E27FC236}">
              <a16:creationId xmlns:a16="http://schemas.microsoft.com/office/drawing/2014/main" id="{F2A81A3B-07FC-E542-B78F-5D03AC4AE29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683" name="Text Box 554">
          <a:extLst>
            <a:ext uri="{FF2B5EF4-FFF2-40B4-BE49-F238E27FC236}">
              <a16:creationId xmlns:a16="http://schemas.microsoft.com/office/drawing/2014/main" id="{7B9A8DB4-4E64-3848-86A0-287FAB99E997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684" name="Text Box 557">
          <a:extLst>
            <a:ext uri="{FF2B5EF4-FFF2-40B4-BE49-F238E27FC236}">
              <a16:creationId xmlns:a16="http://schemas.microsoft.com/office/drawing/2014/main" id="{F74217ED-445E-8C47-9383-0E04EBFDD916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685" name="Text Box 549">
          <a:extLst>
            <a:ext uri="{FF2B5EF4-FFF2-40B4-BE49-F238E27FC236}">
              <a16:creationId xmlns:a16="http://schemas.microsoft.com/office/drawing/2014/main" id="{344EE5A9-D0A6-9744-B877-3B5CC5F2A599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686" name="Text Box 552">
          <a:extLst>
            <a:ext uri="{FF2B5EF4-FFF2-40B4-BE49-F238E27FC236}">
              <a16:creationId xmlns:a16="http://schemas.microsoft.com/office/drawing/2014/main" id="{0BDE704A-2BB6-0347-86C2-6DCDDF176E5C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687" name="Text Box 549">
          <a:extLst>
            <a:ext uri="{FF2B5EF4-FFF2-40B4-BE49-F238E27FC236}">
              <a16:creationId xmlns:a16="http://schemas.microsoft.com/office/drawing/2014/main" id="{449E2CE6-D7FC-0145-AD54-69F29C7CD6B0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688" name="Text Box 552">
          <a:extLst>
            <a:ext uri="{FF2B5EF4-FFF2-40B4-BE49-F238E27FC236}">
              <a16:creationId xmlns:a16="http://schemas.microsoft.com/office/drawing/2014/main" id="{73E07BD4-096E-9F4C-9144-9B3A132EABE9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689" name="Text Box 549">
          <a:extLst>
            <a:ext uri="{FF2B5EF4-FFF2-40B4-BE49-F238E27FC236}">
              <a16:creationId xmlns:a16="http://schemas.microsoft.com/office/drawing/2014/main" id="{8F84DCB8-6F4C-794C-AE97-8C5CFF3FF748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690" name="Text Box 552">
          <a:extLst>
            <a:ext uri="{FF2B5EF4-FFF2-40B4-BE49-F238E27FC236}">
              <a16:creationId xmlns:a16="http://schemas.microsoft.com/office/drawing/2014/main" id="{68F162C5-E9BD-804E-8E81-B6926A4EC7E4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691" name="Text Box 554">
          <a:extLst>
            <a:ext uri="{FF2B5EF4-FFF2-40B4-BE49-F238E27FC236}">
              <a16:creationId xmlns:a16="http://schemas.microsoft.com/office/drawing/2014/main" id="{E2481D0B-8C99-2849-9F4E-73D2B549EA8E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692" name="Text Box 557">
          <a:extLst>
            <a:ext uri="{FF2B5EF4-FFF2-40B4-BE49-F238E27FC236}">
              <a16:creationId xmlns:a16="http://schemas.microsoft.com/office/drawing/2014/main" id="{9A3BD7D2-6B2A-F946-BA62-4D5DA267753C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693" name="Text Box 554">
          <a:extLst>
            <a:ext uri="{FF2B5EF4-FFF2-40B4-BE49-F238E27FC236}">
              <a16:creationId xmlns:a16="http://schemas.microsoft.com/office/drawing/2014/main" id="{3C6F786A-70A0-A942-976F-047B74369639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694" name="Text Box 557">
          <a:extLst>
            <a:ext uri="{FF2B5EF4-FFF2-40B4-BE49-F238E27FC236}">
              <a16:creationId xmlns:a16="http://schemas.microsoft.com/office/drawing/2014/main" id="{89F259DE-EB30-C241-8448-F5AAF3633BFB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695" name="Text Box 549">
          <a:extLst>
            <a:ext uri="{FF2B5EF4-FFF2-40B4-BE49-F238E27FC236}">
              <a16:creationId xmlns:a16="http://schemas.microsoft.com/office/drawing/2014/main" id="{B951CA39-5080-C343-AAB1-DCA8C54B7A74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696" name="Text Box 552">
          <a:extLst>
            <a:ext uri="{FF2B5EF4-FFF2-40B4-BE49-F238E27FC236}">
              <a16:creationId xmlns:a16="http://schemas.microsoft.com/office/drawing/2014/main" id="{7E278359-D7AA-E64B-82AA-37698CF8849B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697" name="Text Box 549">
          <a:extLst>
            <a:ext uri="{FF2B5EF4-FFF2-40B4-BE49-F238E27FC236}">
              <a16:creationId xmlns:a16="http://schemas.microsoft.com/office/drawing/2014/main" id="{98A94EB4-B093-6D45-92D1-99CD3F307AFF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698" name="Text Box 552">
          <a:extLst>
            <a:ext uri="{FF2B5EF4-FFF2-40B4-BE49-F238E27FC236}">
              <a16:creationId xmlns:a16="http://schemas.microsoft.com/office/drawing/2014/main" id="{E90EC2F5-2B09-7F41-8752-5667E2789939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699" name="Text Box 554">
          <a:extLst>
            <a:ext uri="{FF2B5EF4-FFF2-40B4-BE49-F238E27FC236}">
              <a16:creationId xmlns:a16="http://schemas.microsoft.com/office/drawing/2014/main" id="{7C1152EC-B68E-7F49-BEF2-8D4EC04B3189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21</xdr:col>
      <xdr:colOff>0</xdr:colOff>
      <xdr:row>9</xdr:row>
      <xdr:rowOff>139700</xdr:rowOff>
    </xdr:from>
    <xdr:to>
      <xdr:col>21</xdr:col>
      <xdr:colOff>88900</xdr:colOff>
      <xdr:row>9</xdr:row>
      <xdr:rowOff>279400</xdr:rowOff>
    </xdr:to>
    <xdr:sp macro="" textlink="">
      <xdr:nvSpPr>
        <xdr:cNvPr id="796251" name="Text Box 556">
          <a:extLst>
            <a:ext uri="{FF2B5EF4-FFF2-40B4-BE49-F238E27FC236}">
              <a16:creationId xmlns:a16="http://schemas.microsoft.com/office/drawing/2014/main" id="{77E35212-F0E7-7D4A-9260-334D7A1E93EE}"/>
            </a:ext>
          </a:extLst>
        </xdr:cNvPr>
        <xdr:cNvSpPr txBox="1">
          <a:spLocks noChangeArrowheads="1"/>
        </xdr:cNvSpPr>
      </xdr:nvSpPr>
      <xdr:spPr bwMode="auto">
        <a:xfrm>
          <a:off x="162052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701" name="Text Box 557">
          <a:extLst>
            <a:ext uri="{FF2B5EF4-FFF2-40B4-BE49-F238E27FC236}">
              <a16:creationId xmlns:a16="http://schemas.microsoft.com/office/drawing/2014/main" id="{EF8913BB-80DC-B144-BC9D-40FF27B1532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702" name="Text Box 549">
          <a:extLst>
            <a:ext uri="{FF2B5EF4-FFF2-40B4-BE49-F238E27FC236}">
              <a16:creationId xmlns:a16="http://schemas.microsoft.com/office/drawing/2014/main" id="{32D9BCC7-D462-954C-B6CC-6E130D438DCB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703" name="Text Box 552">
          <a:extLst>
            <a:ext uri="{FF2B5EF4-FFF2-40B4-BE49-F238E27FC236}">
              <a16:creationId xmlns:a16="http://schemas.microsoft.com/office/drawing/2014/main" id="{7DEEFC34-6382-4848-BE83-682E09966F77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704" name="Text Box 554">
          <a:extLst>
            <a:ext uri="{FF2B5EF4-FFF2-40B4-BE49-F238E27FC236}">
              <a16:creationId xmlns:a16="http://schemas.microsoft.com/office/drawing/2014/main" id="{799C7A79-4329-C84D-AEA4-5AB9D7F8CED5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705" name="Text Box 557">
          <a:extLst>
            <a:ext uri="{FF2B5EF4-FFF2-40B4-BE49-F238E27FC236}">
              <a16:creationId xmlns:a16="http://schemas.microsoft.com/office/drawing/2014/main" id="{A4C74D75-1D76-5E4A-97B8-CB3EC72613C6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706" name="Text Box 549">
          <a:extLst>
            <a:ext uri="{FF2B5EF4-FFF2-40B4-BE49-F238E27FC236}">
              <a16:creationId xmlns:a16="http://schemas.microsoft.com/office/drawing/2014/main" id="{91B3D40B-89A2-004B-ADE6-EEAA27A105A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707" name="Text Box 552">
          <a:extLst>
            <a:ext uri="{FF2B5EF4-FFF2-40B4-BE49-F238E27FC236}">
              <a16:creationId xmlns:a16="http://schemas.microsoft.com/office/drawing/2014/main" id="{3F6ACCF9-5358-5B4E-8941-68D8E6A323BD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708" name="Text Box 549">
          <a:extLst>
            <a:ext uri="{FF2B5EF4-FFF2-40B4-BE49-F238E27FC236}">
              <a16:creationId xmlns:a16="http://schemas.microsoft.com/office/drawing/2014/main" id="{63801FC0-F515-7540-BE03-A825D1E17410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709" name="Text Box 552">
          <a:extLst>
            <a:ext uri="{FF2B5EF4-FFF2-40B4-BE49-F238E27FC236}">
              <a16:creationId xmlns:a16="http://schemas.microsoft.com/office/drawing/2014/main" id="{FB2308C3-F0A6-CE4E-8E75-0ACC745066EF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710" name="Text Box 549">
          <a:extLst>
            <a:ext uri="{FF2B5EF4-FFF2-40B4-BE49-F238E27FC236}">
              <a16:creationId xmlns:a16="http://schemas.microsoft.com/office/drawing/2014/main" id="{F24C9C3F-6283-A74A-AF89-CBD14B3B4849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711" name="Text Box 552">
          <a:extLst>
            <a:ext uri="{FF2B5EF4-FFF2-40B4-BE49-F238E27FC236}">
              <a16:creationId xmlns:a16="http://schemas.microsoft.com/office/drawing/2014/main" id="{6D90E51C-462E-7140-B3BB-145C7F8EB357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712" name="Text Box 554">
          <a:extLst>
            <a:ext uri="{FF2B5EF4-FFF2-40B4-BE49-F238E27FC236}">
              <a16:creationId xmlns:a16="http://schemas.microsoft.com/office/drawing/2014/main" id="{009D59AF-E2B1-3743-AD86-12A86409C7EB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713" name="Text Box 557">
          <a:extLst>
            <a:ext uri="{FF2B5EF4-FFF2-40B4-BE49-F238E27FC236}">
              <a16:creationId xmlns:a16="http://schemas.microsoft.com/office/drawing/2014/main" id="{71F740CE-44AE-214E-BDD5-0155EB4F489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714" name="Text Box 554">
          <a:extLst>
            <a:ext uri="{FF2B5EF4-FFF2-40B4-BE49-F238E27FC236}">
              <a16:creationId xmlns:a16="http://schemas.microsoft.com/office/drawing/2014/main" id="{4A241F09-E07B-7149-9223-9184EEE1B19F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715" name="Text Box 557">
          <a:extLst>
            <a:ext uri="{FF2B5EF4-FFF2-40B4-BE49-F238E27FC236}">
              <a16:creationId xmlns:a16="http://schemas.microsoft.com/office/drawing/2014/main" id="{43EF3A80-6078-A343-801C-C141D9E8E6D3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716" name="Text Box 549">
          <a:extLst>
            <a:ext uri="{FF2B5EF4-FFF2-40B4-BE49-F238E27FC236}">
              <a16:creationId xmlns:a16="http://schemas.microsoft.com/office/drawing/2014/main" id="{70F99A58-2B98-5E4D-A8D5-BFF1D4AF853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717" name="Text Box 552">
          <a:extLst>
            <a:ext uri="{FF2B5EF4-FFF2-40B4-BE49-F238E27FC236}">
              <a16:creationId xmlns:a16="http://schemas.microsoft.com/office/drawing/2014/main" id="{22A11FA5-58CD-F342-966E-7981ABD607B9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718" name="Text Box 549">
          <a:extLst>
            <a:ext uri="{FF2B5EF4-FFF2-40B4-BE49-F238E27FC236}">
              <a16:creationId xmlns:a16="http://schemas.microsoft.com/office/drawing/2014/main" id="{CE49B8F2-5ECF-A24C-ABAA-FF15BE005ED7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719" name="Text Box 552">
          <a:extLst>
            <a:ext uri="{FF2B5EF4-FFF2-40B4-BE49-F238E27FC236}">
              <a16:creationId xmlns:a16="http://schemas.microsoft.com/office/drawing/2014/main" id="{2A8ABEDB-60FA-5C4F-A440-75ACCA80DE9E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20" name="Text Box 554">
          <a:extLst>
            <a:ext uri="{FF2B5EF4-FFF2-40B4-BE49-F238E27FC236}">
              <a16:creationId xmlns:a16="http://schemas.microsoft.com/office/drawing/2014/main" id="{3996ED58-2E08-2142-88DD-2568E11B0E7C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24</xdr:col>
      <xdr:colOff>0</xdr:colOff>
      <xdr:row>9</xdr:row>
      <xdr:rowOff>139700</xdr:rowOff>
    </xdr:from>
    <xdr:to>
      <xdr:col>24</xdr:col>
      <xdr:colOff>88900</xdr:colOff>
      <xdr:row>9</xdr:row>
      <xdr:rowOff>457200</xdr:rowOff>
    </xdr:to>
    <xdr:sp macro="" textlink="">
      <xdr:nvSpPr>
        <xdr:cNvPr id="796272" name="Text Box 556">
          <a:extLst>
            <a:ext uri="{FF2B5EF4-FFF2-40B4-BE49-F238E27FC236}">
              <a16:creationId xmlns:a16="http://schemas.microsoft.com/office/drawing/2014/main" id="{3F8B95DB-AA83-984E-9017-27A234864A08}"/>
            </a:ext>
          </a:extLst>
        </xdr:cNvPr>
        <xdr:cNvSpPr txBox="1">
          <a:spLocks noChangeArrowheads="1"/>
        </xdr:cNvSpPr>
      </xdr:nvSpPr>
      <xdr:spPr bwMode="auto">
        <a:xfrm>
          <a:off x="190881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22" name="Text Box 557">
          <a:extLst>
            <a:ext uri="{FF2B5EF4-FFF2-40B4-BE49-F238E27FC236}">
              <a16:creationId xmlns:a16="http://schemas.microsoft.com/office/drawing/2014/main" id="{371913FA-4913-6C43-B086-A20B955356F5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23" name="Text Box 549">
          <a:extLst>
            <a:ext uri="{FF2B5EF4-FFF2-40B4-BE49-F238E27FC236}">
              <a16:creationId xmlns:a16="http://schemas.microsoft.com/office/drawing/2014/main" id="{DC52210A-ECD7-5546-89CB-C05FE06EED14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24" name="Text Box 552">
          <a:extLst>
            <a:ext uri="{FF2B5EF4-FFF2-40B4-BE49-F238E27FC236}">
              <a16:creationId xmlns:a16="http://schemas.microsoft.com/office/drawing/2014/main" id="{B575D915-687C-8943-B4D5-4B0589238699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25" name="Text Box 554">
          <a:extLst>
            <a:ext uri="{FF2B5EF4-FFF2-40B4-BE49-F238E27FC236}">
              <a16:creationId xmlns:a16="http://schemas.microsoft.com/office/drawing/2014/main" id="{E483D612-3052-6E4F-B38C-F4F4341291B8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26" name="Text Box 557">
          <a:extLst>
            <a:ext uri="{FF2B5EF4-FFF2-40B4-BE49-F238E27FC236}">
              <a16:creationId xmlns:a16="http://schemas.microsoft.com/office/drawing/2014/main" id="{9D078C34-C68C-0C4E-829A-8E48F7F324D2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27" name="Text Box 549">
          <a:extLst>
            <a:ext uri="{FF2B5EF4-FFF2-40B4-BE49-F238E27FC236}">
              <a16:creationId xmlns:a16="http://schemas.microsoft.com/office/drawing/2014/main" id="{0D890C31-5A9D-B745-80A6-C1B16A87B959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28" name="Text Box 552">
          <a:extLst>
            <a:ext uri="{FF2B5EF4-FFF2-40B4-BE49-F238E27FC236}">
              <a16:creationId xmlns:a16="http://schemas.microsoft.com/office/drawing/2014/main" id="{E3057032-04C1-B646-A68B-DAA29B5C48AD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29" name="Text Box 549">
          <a:extLst>
            <a:ext uri="{FF2B5EF4-FFF2-40B4-BE49-F238E27FC236}">
              <a16:creationId xmlns:a16="http://schemas.microsoft.com/office/drawing/2014/main" id="{D3490C90-7824-B74E-91EE-BA1E721EE413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30" name="Text Box 552">
          <a:extLst>
            <a:ext uri="{FF2B5EF4-FFF2-40B4-BE49-F238E27FC236}">
              <a16:creationId xmlns:a16="http://schemas.microsoft.com/office/drawing/2014/main" id="{55811E4D-8972-B94B-A155-78A06EE037E9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31" name="Text Box 549">
          <a:extLst>
            <a:ext uri="{FF2B5EF4-FFF2-40B4-BE49-F238E27FC236}">
              <a16:creationId xmlns:a16="http://schemas.microsoft.com/office/drawing/2014/main" id="{EB67D6A9-01C0-D243-82A5-55FA121C2603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32" name="Text Box 552">
          <a:extLst>
            <a:ext uri="{FF2B5EF4-FFF2-40B4-BE49-F238E27FC236}">
              <a16:creationId xmlns:a16="http://schemas.microsoft.com/office/drawing/2014/main" id="{FCF66E1C-4A17-EE42-8629-A1BB0BD28407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33" name="Text Box 554">
          <a:extLst>
            <a:ext uri="{FF2B5EF4-FFF2-40B4-BE49-F238E27FC236}">
              <a16:creationId xmlns:a16="http://schemas.microsoft.com/office/drawing/2014/main" id="{4AE5D0E6-19D2-5D48-B72D-4A4720173062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34" name="Text Box 557">
          <a:extLst>
            <a:ext uri="{FF2B5EF4-FFF2-40B4-BE49-F238E27FC236}">
              <a16:creationId xmlns:a16="http://schemas.microsoft.com/office/drawing/2014/main" id="{69A2D0A7-81D0-FB4F-9345-7DCAE046A4C3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35" name="Text Box 554">
          <a:extLst>
            <a:ext uri="{FF2B5EF4-FFF2-40B4-BE49-F238E27FC236}">
              <a16:creationId xmlns:a16="http://schemas.microsoft.com/office/drawing/2014/main" id="{09A15729-3716-0941-828A-B9752EEFF226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36" name="Text Box 557">
          <a:extLst>
            <a:ext uri="{FF2B5EF4-FFF2-40B4-BE49-F238E27FC236}">
              <a16:creationId xmlns:a16="http://schemas.microsoft.com/office/drawing/2014/main" id="{AAFEBBA7-E96F-1D4D-AF4F-0E9369D1476B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37" name="Text Box 549">
          <a:extLst>
            <a:ext uri="{FF2B5EF4-FFF2-40B4-BE49-F238E27FC236}">
              <a16:creationId xmlns:a16="http://schemas.microsoft.com/office/drawing/2014/main" id="{87D4ECEA-52F4-694D-959F-7F217F715956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38" name="Text Box 552">
          <a:extLst>
            <a:ext uri="{FF2B5EF4-FFF2-40B4-BE49-F238E27FC236}">
              <a16:creationId xmlns:a16="http://schemas.microsoft.com/office/drawing/2014/main" id="{F66DC86D-CA4F-B34F-A032-60ECC67B200F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39" name="Text Box 549">
          <a:extLst>
            <a:ext uri="{FF2B5EF4-FFF2-40B4-BE49-F238E27FC236}">
              <a16:creationId xmlns:a16="http://schemas.microsoft.com/office/drawing/2014/main" id="{04EEC6DB-A29E-8943-A6A8-9EF1EB311EE0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40" name="Text Box 552">
          <a:extLst>
            <a:ext uri="{FF2B5EF4-FFF2-40B4-BE49-F238E27FC236}">
              <a16:creationId xmlns:a16="http://schemas.microsoft.com/office/drawing/2014/main" id="{AC7033B1-A856-A247-B62F-172B46877826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41" name="Text Box 554">
          <a:extLst>
            <a:ext uri="{FF2B5EF4-FFF2-40B4-BE49-F238E27FC236}">
              <a16:creationId xmlns:a16="http://schemas.microsoft.com/office/drawing/2014/main" id="{C60467B7-9BBF-2847-9469-C74C40D42CFB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24</xdr:col>
      <xdr:colOff>0</xdr:colOff>
      <xdr:row>9</xdr:row>
      <xdr:rowOff>139700</xdr:rowOff>
    </xdr:from>
    <xdr:to>
      <xdr:col>24</xdr:col>
      <xdr:colOff>88900</xdr:colOff>
      <xdr:row>9</xdr:row>
      <xdr:rowOff>279400</xdr:rowOff>
    </xdr:to>
    <xdr:sp macro="" textlink="">
      <xdr:nvSpPr>
        <xdr:cNvPr id="796293" name="Text Box 556">
          <a:extLst>
            <a:ext uri="{FF2B5EF4-FFF2-40B4-BE49-F238E27FC236}">
              <a16:creationId xmlns:a16="http://schemas.microsoft.com/office/drawing/2014/main" id="{66D7E655-6702-FA42-8A33-10966993379A}"/>
            </a:ext>
          </a:extLst>
        </xdr:cNvPr>
        <xdr:cNvSpPr txBox="1">
          <a:spLocks noChangeArrowheads="1"/>
        </xdr:cNvSpPr>
      </xdr:nvSpPr>
      <xdr:spPr bwMode="auto">
        <a:xfrm>
          <a:off x="190881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43" name="Text Box 557">
          <a:extLst>
            <a:ext uri="{FF2B5EF4-FFF2-40B4-BE49-F238E27FC236}">
              <a16:creationId xmlns:a16="http://schemas.microsoft.com/office/drawing/2014/main" id="{CCF1EFFD-FE0C-5A42-AE8F-0311D31269EE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44" name="Text Box 549">
          <a:extLst>
            <a:ext uri="{FF2B5EF4-FFF2-40B4-BE49-F238E27FC236}">
              <a16:creationId xmlns:a16="http://schemas.microsoft.com/office/drawing/2014/main" id="{A481B286-69FA-9E4D-BFD8-739BA8D24656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45" name="Text Box 552">
          <a:extLst>
            <a:ext uri="{FF2B5EF4-FFF2-40B4-BE49-F238E27FC236}">
              <a16:creationId xmlns:a16="http://schemas.microsoft.com/office/drawing/2014/main" id="{4410C7B5-2343-5E49-B095-2127C843630B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46" name="Text Box 554">
          <a:extLst>
            <a:ext uri="{FF2B5EF4-FFF2-40B4-BE49-F238E27FC236}">
              <a16:creationId xmlns:a16="http://schemas.microsoft.com/office/drawing/2014/main" id="{7FDD612C-9BD4-2C42-96F1-72C0E324D2AF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47" name="Text Box 557">
          <a:extLst>
            <a:ext uri="{FF2B5EF4-FFF2-40B4-BE49-F238E27FC236}">
              <a16:creationId xmlns:a16="http://schemas.microsoft.com/office/drawing/2014/main" id="{BAA8810B-597B-6A4A-868F-462E533B6400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48" name="Text Box 549">
          <a:extLst>
            <a:ext uri="{FF2B5EF4-FFF2-40B4-BE49-F238E27FC236}">
              <a16:creationId xmlns:a16="http://schemas.microsoft.com/office/drawing/2014/main" id="{3FDB687C-6A25-5D46-926B-B3663F62B5D0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49" name="Text Box 552">
          <a:extLst>
            <a:ext uri="{FF2B5EF4-FFF2-40B4-BE49-F238E27FC236}">
              <a16:creationId xmlns:a16="http://schemas.microsoft.com/office/drawing/2014/main" id="{FEACE359-634D-F645-AF23-06759D70FC3D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50" name="Text Box 549">
          <a:extLst>
            <a:ext uri="{FF2B5EF4-FFF2-40B4-BE49-F238E27FC236}">
              <a16:creationId xmlns:a16="http://schemas.microsoft.com/office/drawing/2014/main" id="{C4E89169-4FCB-704D-BA9D-1ABCC72E8E34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51" name="Text Box 552">
          <a:extLst>
            <a:ext uri="{FF2B5EF4-FFF2-40B4-BE49-F238E27FC236}">
              <a16:creationId xmlns:a16="http://schemas.microsoft.com/office/drawing/2014/main" id="{24186DA6-0536-F748-9B4B-32B64D8FBE5A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52" name="Text Box 549">
          <a:extLst>
            <a:ext uri="{FF2B5EF4-FFF2-40B4-BE49-F238E27FC236}">
              <a16:creationId xmlns:a16="http://schemas.microsoft.com/office/drawing/2014/main" id="{DBE25710-ECC9-4542-926F-FD6B500242C9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53" name="Text Box 552">
          <a:extLst>
            <a:ext uri="{FF2B5EF4-FFF2-40B4-BE49-F238E27FC236}">
              <a16:creationId xmlns:a16="http://schemas.microsoft.com/office/drawing/2014/main" id="{9C5FB7D7-890D-9748-AA94-887EFFFF2533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54" name="Text Box 554">
          <a:extLst>
            <a:ext uri="{FF2B5EF4-FFF2-40B4-BE49-F238E27FC236}">
              <a16:creationId xmlns:a16="http://schemas.microsoft.com/office/drawing/2014/main" id="{E7A60E38-CB81-9642-9392-897284E0D8E0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55" name="Text Box 557">
          <a:extLst>
            <a:ext uri="{FF2B5EF4-FFF2-40B4-BE49-F238E27FC236}">
              <a16:creationId xmlns:a16="http://schemas.microsoft.com/office/drawing/2014/main" id="{52A40851-6574-A04E-BBE7-438136743E29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56" name="Text Box 554">
          <a:extLst>
            <a:ext uri="{FF2B5EF4-FFF2-40B4-BE49-F238E27FC236}">
              <a16:creationId xmlns:a16="http://schemas.microsoft.com/office/drawing/2014/main" id="{E9CFD1A6-241B-8949-93EA-CCFDC1BB7230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57" name="Text Box 557">
          <a:extLst>
            <a:ext uri="{FF2B5EF4-FFF2-40B4-BE49-F238E27FC236}">
              <a16:creationId xmlns:a16="http://schemas.microsoft.com/office/drawing/2014/main" id="{B4719D1B-9AC2-A846-A78E-C76558D1FD4A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58" name="Text Box 549">
          <a:extLst>
            <a:ext uri="{FF2B5EF4-FFF2-40B4-BE49-F238E27FC236}">
              <a16:creationId xmlns:a16="http://schemas.microsoft.com/office/drawing/2014/main" id="{9C6219D3-D8E3-704F-BA1B-9AD70C0CD4DA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59" name="Text Box 552">
          <a:extLst>
            <a:ext uri="{FF2B5EF4-FFF2-40B4-BE49-F238E27FC236}">
              <a16:creationId xmlns:a16="http://schemas.microsoft.com/office/drawing/2014/main" id="{3D7AED04-122B-6947-8C13-3FDC37995508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60" name="Text Box 549">
          <a:extLst>
            <a:ext uri="{FF2B5EF4-FFF2-40B4-BE49-F238E27FC236}">
              <a16:creationId xmlns:a16="http://schemas.microsoft.com/office/drawing/2014/main" id="{F4AB49F5-C950-2845-AB39-0B07CDBB997B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61" name="Text Box 552">
          <a:extLst>
            <a:ext uri="{FF2B5EF4-FFF2-40B4-BE49-F238E27FC236}">
              <a16:creationId xmlns:a16="http://schemas.microsoft.com/office/drawing/2014/main" id="{1A20D57E-014F-004A-A0DE-7C763F360012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62" name="Text Box 554">
          <a:extLst>
            <a:ext uri="{FF2B5EF4-FFF2-40B4-BE49-F238E27FC236}">
              <a16:creationId xmlns:a16="http://schemas.microsoft.com/office/drawing/2014/main" id="{2D852230-C750-D249-B103-3C0700A78842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24</xdr:col>
      <xdr:colOff>0</xdr:colOff>
      <xdr:row>9</xdr:row>
      <xdr:rowOff>139700</xdr:rowOff>
    </xdr:from>
    <xdr:to>
      <xdr:col>24</xdr:col>
      <xdr:colOff>88900</xdr:colOff>
      <xdr:row>9</xdr:row>
      <xdr:rowOff>457200</xdr:rowOff>
    </xdr:to>
    <xdr:sp macro="" textlink="">
      <xdr:nvSpPr>
        <xdr:cNvPr id="796314" name="Text Box 556">
          <a:extLst>
            <a:ext uri="{FF2B5EF4-FFF2-40B4-BE49-F238E27FC236}">
              <a16:creationId xmlns:a16="http://schemas.microsoft.com/office/drawing/2014/main" id="{2847684A-6DAD-FA44-B53D-9F8691945698}"/>
            </a:ext>
          </a:extLst>
        </xdr:cNvPr>
        <xdr:cNvSpPr txBox="1">
          <a:spLocks noChangeArrowheads="1"/>
        </xdr:cNvSpPr>
      </xdr:nvSpPr>
      <xdr:spPr bwMode="auto">
        <a:xfrm>
          <a:off x="190881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64" name="Text Box 557">
          <a:extLst>
            <a:ext uri="{FF2B5EF4-FFF2-40B4-BE49-F238E27FC236}">
              <a16:creationId xmlns:a16="http://schemas.microsoft.com/office/drawing/2014/main" id="{4189CCB3-1A83-CC46-B8B5-9CF6DDACA983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65" name="Text Box 549">
          <a:extLst>
            <a:ext uri="{FF2B5EF4-FFF2-40B4-BE49-F238E27FC236}">
              <a16:creationId xmlns:a16="http://schemas.microsoft.com/office/drawing/2014/main" id="{50C08B21-56B4-2E43-805B-C664B710B1BC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66" name="Text Box 552">
          <a:extLst>
            <a:ext uri="{FF2B5EF4-FFF2-40B4-BE49-F238E27FC236}">
              <a16:creationId xmlns:a16="http://schemas.microsoft.com/office/drawing/2014/main" id="{010E0CC8-50CD-9146-AB57-012E65B48038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67" name="Text Box 554">
          <a:extLst>
            <a:ext uri="{FF2B5EF4-FFF2-40B4-BE49-F238E27FC236}">
              <a16:creationId xmlns:a16="http://schemas.microsoft.com/office/drawing/2014/main" id="{C94ECD52-8B97-7A41-B176-76B673811792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68" name="Text Box 557">
          <a:extLst>
            <a:ext uri="{FF2B5EF4-FFF2-40B4-BE49-F238E27FC236}">
              <a16:creationId xmlns:a16="http://schemas.microsoft.com/office/drawing/2014/main" id="{AE4FCC9C-66F9-8747-ACAE-92C570D4DBEE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69" name="Text Box 549">
          <a:extLst>
            <a:ext uri="{FF2B5EF4-FFF2-40B4-BE49-F238E27FC236}">
              <a16:creationId xmlns:a16="http://schemas.microsoft.com/office/drawing/2014/main" id="{C953DD42-87E7-C44C-81DF-A6F3631A21BA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70" name="Text Box 552">
          <a:extLst>
            <a:ext uri="{FF2B5EF4-FFF2-40B4-BE49-F238E27FC236}">
              <a16:creationId xmlns:a16="http://schemas.microsoft.com/office/drawing/2014/main" id="{FDD961DD-9A0E-124C-9422-E71E489277CD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71" name="Text Box 549">
          <a:extLst>
            <a:ext uri="{FF2B5EF4-FFF2-40B4-BE49-F238E27FC236}">
              <a16:creationId xmlns:a16="http://schemas.microsoft.com/office/drawing/2014/main" id="{3791BF81-D770-AA49-8A23-2CA319C77DFC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72" name="Text Box 552">
          <a:extLst>
            <a:ext uri="{FF2B5EF4-FFF2-40B4-BE49-F238E27FC236}">
              <a16:creationId xmlns:a16="http://schemas.microsoft.com/office/drawing/2014/main" id="{743B6A79-305E-1746-BBF5-BB5E8ACA7428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73" name="Text Box 549">
          <a:extLst>
            <a:ext uri="{FF2B5EF4-FFF2-40B4-BE49-F238E27FC236}">
              <a16:creationId xmlns:a16="http://schemas.microsoft.com/office/drawing/2014/main" id="{8D4ECC41-B04E-E44C-9EA0-8A5DAB774540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74" name="Text Box 552">
          <a:extLst>
            <a:ext uri="{FF2B5EF4-FFF2-40B4-BE49-F238E27FC236}">
              <a16:creationId xmlns:a16="http://schemas.microsoft.com/office/drawing/2014/main" id="{8F5AA146-495F-224A-BB73-D1AD43613C1F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75" name="Text Box 554">
          <a:extLst>
            <a:ext uri="{FF2B5EF4-FFF2-40B4-BE49-F238E27FC236}">
              <a16:creationId xmlns:a16="http://schemas.microsoft.com/office/drawing/2014/main" id="{F609A3DE-AD3D-BE46-BD56-941CC19F4236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76" name="Text Box 557">
          <a:extLst>
            <a:ext uri="{FF2B5EF4-FFF2-40B4-BE49-F238E27FC236}">
              <a16:creationId xmlns:a16="http://schemas.microsoft.com/office/drawing/2014/main" id="{FDDD5CE5-175B-764D-89FB-E0A76431F759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77" name="Text Box 554">
          <a:extLst>
            <a:ext uri="{FF2B5EF4-FFF2-40B4-BE49-F238E27FC236}">
              <a16:creationId xmlns:a16="http://schemas.microsoft.com/office/drawing/2014/main" id="{634CEFAA-89E2-0D48-8F9C-80510429BF07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78" name="Text Box 557">
          <a:extLst>
            <a:ext uri="{FF2B5EF4-FFF2-40B4-BE49-F238E27FC236}">
              <a16:creationId xmlns:a16="http://schemas.microsoft.com/office/drawing/2014/main" id="{C61D2EB5-4810-F34A-A96D-1B77EFFBC046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79" name="Text Box 549">
          <a:extLst>
            <a:ext uri="{FF2B5EF4-FFF2-40B4-BE49-F238E27FC236}">
              <a16:creationId xmlns:a16="http://schemas.microsoft.com/office/drawing/2014/main" id="{3DB06C22-676C-1949-A0D7-BB81ED0483E5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80" name="Text Box 552">
          <a:extLst>
            <a:ext uri="{FF2B5EF4-FFF2-40B4-BE49-F238E27FC236}">
              <a16:creationId xmlns:a16="http://schemas.microsoft.com/office/drawing/2014/main" id="{47CAE7DC-F51A-4645-81B0-8361ABC8E1B8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81" name="Text Box 549">
          <a:extLst>
            <a:ext uri="{FF2B5EF4-FFF2-40B4-BE49-F238E27FC236}">
              <a16:creationId xmlns:a16="http://schemas.microsoft.com/office/drawing/2014/main" id="{529E5A40-4632-CE48-8A3F-F234E39DC8F3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82" name="Text Box 552">
          <a:extLst>
            <a:ext uri="{FF2B5EF4-FFF2-40B4-BE49-F238E27FC236}">
              <a16:creationId xmlns:a16="http://schemas.microsoft.com/office/drawing/2014/main" id="{9FAD5641-7C54-F245-A966-FCACF5008A10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83" name="Text Box 554">
          <a:extLst>
            <a:ext uri="{FF2B5EF4-FFF2-40B4-BE49-F238E27FC236}">
              <a16:creationId xmlns:a16="http://schemas.microsoft.com/office/drawing/2014/main" id="{78A3FACA-548C-C04B-98D9-8E0E62760BD9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24</xdr:col>
      <xdr:colOff>0</xdr:colOff>
      <xdr:row>9</xdr:row>
      <xdr:rowOff>139700</xdr:rowOff>
    </xdr:from>
    <xdr:to>
      <xdr:col>24</xdr:col>
      <xdr:colOff>88900</xdr:colOff>
      <xdr:row>9</xdr:row>
      <xdr:rowOff>279400</xdr:rowOff>
    </xdr:to>
    <xdr:sp macro="" textlink="">
      <xdr:nvSpPr>
        <xdr:cNvPr id="796335" name="Text Box 556">
          <a:extLst>
            <a:ext uri="{FF2B5EF4-FFF2-40B4-BE49-F238E27FC236}">
              <a16:creationId xmlns:a16="http://schemas.microsoft.com/office/drawing/2014/main" id="{C40A7BFF-2CAB-0D47-ACE6-A0B2E5869BFD}"/>
            </a:ext>
          </a:extLst>
        </xdr:cNvPr>
        <xdr:cNvSpPr txBox="1">
          <a:spLocks noChangeArrowheads="1"/>
        </xdr:cNvSpPr>
      </xdr:nvSpPr>
      <xdr:spPr bwMode="auto">
        <a:xfrm>
          <a:off x="190881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85" name="Text Box 557">
          <a:extLst>
            <a:ext uri="{FF2B5EF4-FFF2-40B4-BE49-F238E27FC236}">
              <a16:creationId xmlns:a16="http://schemas.microsoft.com/office/drawing/2014/main" id="{FCB15599-F714-BC4C-A806-F3DD48AB4521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86" name="Text Box 549">
          <a:extLst>
            <a:ext uri="{FF2B5EF4-FFF2-40B4-BE49-F238E27FC236}">
              <a16:creationId xmlns:a16="http://schemas.microsoft.com/office/drawing/2014/main" id="{B04C301C-2207-D044-A410-4AA14E9C9770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87" name="Text Box 552">
          <a:extLst>
            <a:ext uri="{FF2B5EF4-FFF2-40B4-BE49-F238E27FC236}">
              <a16:creationId xmlns:a16="http://schemas.microsoft.com/office/drawing/2014/main" id="{AC4D58F9-335F-F445-9E26-C24BC67B1108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88" name="Text Box 554">
          <a:extLst>
            <a:ext uri="{FF2B5EF4-FFF2-40B4-BE49-F238E27FC236}">
              <a16:creationId xmlns:a16="http://schemas.microsoft.com/office/drawing/2014/main" id="{5F16B130-355F-2041-BDC0-CD4CA9A4198D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89" name="Text Box 557">
          <a:extLst>
            <a:ext uri="{FF2B5EF4-FFF2-40B4-BE49-F238E27FC236}">
              <a16:creationId xmlns:a16="http://schemas.microsoft.com/office/drawing/2014/main" id="{157190B7-4C11-904D-A55A-08F27F1E3A26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90" name="Text Box 549">
          <a:extLst>
            <a:ext uri="{FF2B5EF4-FFF2-40B4-BE49-F238E27FC236}">
              <a16:creationId xmlns:a16="http://schemas.microsoft.com/office/drawing/2014/main" id="{75F65E7C-9C05-BD4F-BBA5-8747619A2080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91" name="Text Box 552">
          <a:extLst>
            <a:ext uri="{FF2B5EF4-FFF2-40B4-BE49-F238E27FC236}">
              <a16:creationId xmlns:a16="http://schemas.microsoft.com/office/drawing/2014/main" id="{8C0D1061-7991-D444-807F-E8111A291A97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92" name="Text Box 549">
          <a:extLst>
            <a:ext uri="{FF2B5EF4-FFF2-40B4-BE49-F238E27FC236}">
              <a16:creationId xmlns:a16="http://schemas.microsoft.com/office/drawing/2014/main" id="{B5D85F47-2FC1-4040-B9B2-DE86A5F0E241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93" name="Text Box 552">
          <a:extLst>
            <a:ext uri="{FF2B5EF4-FFF2-40B4-BE49-F238E27FC236}">
              <a16:creationId xmlns:a16="http://schemas.microsoft.com/office/drawing/2014/main" id="{C3BD724A-3D71-B640-8EFF-5D3F44D45B22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94" name="Text Box 549">
          <a:extLst>
            <a:ext uri="{FF2B5EF4-FFF2-40B4-BE49-F238E27FC236}">
              <a16:creationId xmlns:a16="http://schemas.microsoft.com/office/drawing/2014/main" id="{38589983-5438-2F44-A7A9-BA787B5ACDC3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795" name="Text Box 552">
          <a:extLst>
            <a:ext uri="{FF2B5EF4-FFF2-40B4-BE49-F238E27FC236}">
              <a16:creationId xmlns:a16="http://schemas.microsoft.com/office/drawing/2014/main" id="{F94A7178-7085-4842-99C8-7AB121F7F842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96" name="Text Box 554">
          <a:extLst>
            <a:ext uri="{FF2B5EF4-FFF2-40B4-BE49-F238E27FC236}">
              <a16:creationId xmlns:a16="http://schemas.microsoft.com/office/drawing/2014/main" id="{B266BB18-A482-334D-9AC6-F7D229F022FD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97" name="Text Box 557">
          <a:extLst>
            <a:ext uri="{FF2B5EF4-FFF2-40B4-BE49-F238E27FC236}">
              <a16:creationId xmlns:a16="http://schemas.microsoft.com/office/drawing/2014/main" id="{AC11A19D-D868-B849-9A90-61F2B63E0143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98" name="Text Box 554">
          <a:extLst>
            <a:ext uri="{FF2B5EF4-FFF2-40B4-BE49-F238E27FC236}">
              <a16:creationId xmlns:a16="http://schemas.microsoft.com/office/drawing/2014/main" id="{F9531DAE-D705-A74D-BFC8-1B07216CDC64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799" name="Text Box 557">
          <a:extLst>
            <a:ext uri="{FF2B5EF4-FFF2-40B4-BE49-F238E27FC236}">
              <a16:creationId xmlns:a16="http://schemas.microsoft.com/office/drawing/2014/main" id="{C000FC12-5163-0E41-849F-B32E1F361A7F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800" name="Text Box 549">
          <a:extLst>
            <a:ext uri="{FF2B5EF4-FFF2-40B4-BE49-F238E27FC236}">
              <a16:creationId xmlns:a16="http://schemas.microsoft.com/office/drawing/2014/main" id="{021C288A-4D45-734A-964C-18610ADA0F0E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801" name="Text Box 552">
          <a:extLst>
            <a:ext uri="{FF2B5EF4-FFF2-40B4-BE49-F238E27FC236}">
              <a16:creationId xmlns:a16="http://schemas.microsoft.com/office/drawing/2014/main" id="{0B3CB767-346C-D548-9115-1CF88F56B15D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802" name="Text Box 549">
          <a:extLst>
            <a:ext uri="{FF2B5EF4-FFF2-40B4-BE49-F238E27FC236}">
              <a16:creationId xmlns:a16="http://schemas.microsoft.com/office/drawing/2014/main" id="{98CFFCAC-9E0D-1946-9EF2-711FCD8ED65D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803" name="Text Box 552">
          <a:extLst>
            <a:ext uri="{FF2B5EF4-FFF2-40B4-BE49-F238E27FC236}">
              <a16:creationId xmlns:a16="http://schemas.microsoft.com/office/drawing/2014/main" id="{77CE3088-68E1-E04F-B752-AC6236ACA0A5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06" name="Text Box 554">
          <a:extLst>
            <a:ext uri="{FF2B5EF4-FFF2-40B4-BE49-F238E27FC236}">
              <a16:creationId xmlns:a16="http://schemas.microsoft.com/office/drawing/2014/main" id="{8B281875-864D-EF48-825B-0F039D972826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07" name="Text Box 557">
          <a:extLst>
            <a:ext uri="{FF2B5EF4-FFF2-40B4-BE49-F238E27FC236}">
              <a16:creationId xmlns:a16="http://schemas.microsoft.com/office/drawing/2014/main" id="{FEC045D3-5C2F-E14B-ADED-3F4EFE3B6F67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08" name="Text Box 549">
          <a:extLst>
            <a:ext uri="{FF2B5EF4-FFF2-40B4-BE49-F238E27FC236}">
              <a16:creationId xmlns:a16="http://schemas.microsoft.com/office/drawing/2014/main" id="{66606E62-1758-7E45-B431-4FC79B1EDAA8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09" name="Text Box 552">
          <a:extLst>
            <a:ext uri="{FF2B5EF4-FFF2-40B4-BE49-F238E27FC236}">
              <a16:creationId xmlns:a16="http://schemas.microsoft.com/office/drawing/2014/main" id="{99FB3D5E-7DDD-EF45-B87F-D3D2A48CF664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10" name="Text Box 554">
          <a:extLst>
            <a:ext uri="{FF2B5EF4-FFF2-40B4-BE49-F238E27FC236}">
              <a16:creationId xmlns:a16="http://schemas.microsoft.com/office/drawing/2014/main" id="{83C36D17-51E5-0340-97DB-7708C063845A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11" name="Text Box 557">
          <a:extLst>
            <a:ext uri="{FF2B5EF4-FFF2-40B4-BE49-F238E27FC236}">
              <a16:creationId xmlns:a16="http://schemas.microsoft.com/office/drawing/2014/main" id="{D01DA704-E614-704E-B9B8-6ABCBF6ADA38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12" name="Text Box 549">
          <a:extLst>
            <a:ext uri="{FF2B5EF4-FFF2-40B4-BE49-F238E27FC236}">
              <a16:creationId xmlns:a16="http://schemas.microsoft.com/office/drawing/2014/main" id="{5A0537CB-A44E-0146-9A84-73488D3D9438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13" name="Text Box 552">
          <a:extLst>
            <a:ext uri="{FF2B5EF4-FFF2-40B4-BE49-F238E27FC236}">
              <a16:creationId xmlns:a16="http://schemas.microsoft.com/office/drawing/2014/main" id="{857E5BF3-EC75-2943-9797-8A8AABE0FD01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14" name="Text Box 549">
          <a:extLst>
            <a:ext uri="{FF2B5EF4-FFF2-40B4-BE49-F238E27FC236}">
              <a16:creationId xmlns:a16="http://schemas.microsoft.com/office/drawing/2014/main" id="{06E2AE46-6999-504A-AAA0-428935EBE964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15" name="Text Box 552">
          <a:extLst>
            <a:ext uri="{FF2B5EF4-FFF2-40B4-BE49-F238E27FC236}">
              <a16:creationId xmlns:a16="http://schemas.microsoft.com/office/drawing/2014/main" id="{1AA43279-9E62-EE4A-B26A-9043FF42E9E4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16" name="Text Box 549">
          <a:extLst>
            <a:ext uri="{FF2B5EF4-FFF2-40B4-BE49-F238E27FC236}">
              <a16:creationId xmlns:a16="http://schemas.microsoft.com/office/drawing/2014/main" id="{A4088B45-6924-DB45-8F8A-EE62F51186F4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17" name="Text Box 552">
          <a:extLst>
            <a:ext uri="{FF2B5EF4-FFF2-40B4-BE49-F238E27FC236}">
              <a16:creationId xmlns:a16="http://schemas.microsoft.com/office/drawing/2014/main" id="{47A66E66-32CD-B644-86B9-BE9151A0591E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18" name="Text Box 554">
          <a:extLst>
            <a:ext uri="{FF2B5EF4-FFF2-40B4-BE49-F238E27FC236}">
              <a16:creationId xmlns:a16="http://schemas.microsoft.com/office/drawing/2014/main" id="{8DE8D29C-8AA1-6F43-BBBC-99DA444BC1F6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19" name="Text Box 557">
          <a:extLst>
            <a:ext uri="{FF2B5EF4-FFF2-40B4-BE49-F238E27FC236}">
              <a16:creationId xmlns:a16="http://schemas.microsoft.com/office/drawing/2014/main" id="{28301387-A209-1F41-B91F-0E3E9391660E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20" name="Text Box 554">
          <a:extLst>
            <a:ext uri="{FF2B5EF4-FFF2-40B4-BE49-F238E27FC236}">
              <a16:creationId xmlns:a16="http://schemas.microsoft.com/office/drawing/2014/main" id="{3AEA98B9-AC6E-E648-9ED4-AB69E0F6AC07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21" name="Text Box 557">
          <a:extLst>
            <a:ext uri="{FF2B5EF4-FFF2-40B4-BE49-F238E27FC236}">
              <a16:creationId xmlns:a16="http://schemas.microsoft.com/office/drawing/2014/main" id="{BD6D0633-F4D5-924B-AA76-D2BF1CA95AA7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22" name="Text Box 549">
          <a:extLst>
            <a:ext uri="{FF2B5EF4-FFF2-40B4-BE49-F238E27FC236}">
              <a16:creationId xmlns:a16="http://schemas.microsoft.com/office/drawing/2014/main" id="{DDE189A7-A84F-F24C-A365-1A7477D00D38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23" name="Text Box 552">
          <a:extLst>
            <a:ext uri="{FF2B5EF4-FFF2-40B4-BE49-F238E27FC236}">
              <a16:creationId xmlns:a16="http://schemas.microsoft.com/office/drawing/2014/main" id="{DAE37343-38B2-024C-AA8E-F07AC74EAE9E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24" name="Text Box 549">
          <a:extLst>
            <a:ext uri="{FF2B5EF4-FFF2-40B4-BE49-F238E27FC236}">
              <a16:creationId xmlns:a16="http://schemas.microsoft.com/office/drawing/2014/main" id="{740F7B20-D968-9545-A8CB-97285EF7BA49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25" name="Text Box 552">
          <a:extLst>
            <a:ext uri="{FF2B5EF4-FFF2-40B4-BE49-F238E27FC236}">
              <a16:creationId xmlns:a16="http://schemas.microsoft.com/office/drawing/2014/main" id="{2795EF7A-7805-E245-8051-F5B3124F7366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26" name="Text Box 554">
          <a:extLst>
            <a:ext uri="{FF2B5EF4-FFF2-40B4-BE49-F238E27FC236}">
              <a16:creationId xmlns:a16="http://schemas.microsoft.com/office/drawing/2014/main" id="{A06E9623-D673-FD48-A464-871FD36E9642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27" name="Text Box 557">
          <a:extLst>
            <a:ext uri="{FF2B5EF4-FFF2-40B4-BE49-F238E27FC236}">
              <a16:creationId xmlns:a16="http://schemas.microsoft.com/office/drawing/2014/main" id="{8CD08A87-1CBF-A246-8D3C-5D9C3A6ADC1A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28" name="Text Box 549">
          <a:extLst>
            <a:ext uri="{FF2B5EF4-FFF2-40B4-BE49-F238E27FC236}">
              <a16:creationId xmlns:a16="http://schemas.microsoft.com/office/drawing/2014/main" id="{E381190C-0B9D-BD41-A649-B8BE3F1D7243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29" name="Text Box 552">
          <a:extLst>
            <a:ext uri="{FF2B5EF4-FFF2-40B4-BE49-F238E27FC236}">
              <a16:creationId xmlns:a16="http://schemas.microsoft.com/office/drawing/2014/main" id="{ED127BEF-4E45-074F-8971-0680DCFEEDD8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30" name="Text Box 554">
          <a:extLst>
            <a:ext uri="{FF2B5EF4-FFF2-40B4-BE49-F238E27FC236}">
              <a16:creationId xmlns:a16="http://schemas.microsoft.com/office/drawing/2014/main" id="{318ADE76-8F8B-B848-94F4-48104A4EFEC8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31" name="Text Box 557">
          <a:extLst>
            <a:ext uri="{FF2B5EF4-FFF2-40B4-BE49-F238E27FC236}">
              <a16:creationId xmlns:a16="http://schemas.microsoft.com/office/drawing/2014/main" id="{FBDFE6AB-C037-B642-820A-74DCAD348C38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32" name="Text Box 549">
          <a:extLst>
            <a:ext uri="{FF2B5EF4-FFF2-40B4-BE49-F238E27FC236}">
              <a16:creationId xmlns:a16="http://schemas.microsoft.com/office/drawing/2014/main" id="{2AE2A503-729D-B642-A6F3-1EF51197EF1E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33" name="Text Box 552">
          <a:extLst>
            <a:ext uri="{FF2B5EF4-FFF2-40B4-BE49-F238E27FC236}">
              <a16:creationId xmlns:a16="http://schemas.microsoft.com/office/drawing/2014/main" id="{3F6A75AC-7368-3540-AF44-1C163226DA9F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34" name="Text Box 549">
          <a:extLst>
            <a:ext uri="{FF2B5EF4-FFF2-40B4-BE49-F238E27FC236}">
              <a16:creationId xmlns:a16="http://schemas.microsoft.com/office/drawing/2014/main" id="{BAF8D65E-D166-F749-A34C-AF9E1532FEE5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35" name="Text Box 552">
          <a:extLst>
            <a:ext uri="{FF2B5EF4-FFF2-40B4-BE49-F238E27FC236}">
              <a16:creationId xmlns:a16="http://schemas.microsoft.com/office/drawing/2014/main" id="{05CD87C7-E910-1949-A995-3B0A2AFFC3FC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36" name="Text Box 549">
          <a:extLst>
            <a:ext uri="{FF2B5EF4-FFF2-40B4-BE49-F238E27FC236}">
              <a16:creationId xmlns:a16="http://schemas.microsoft.com/office/drawing/2014/main" id="{5C575043-1317-3F48-B0D8-F383E8E271A7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37" name="Text Box 552">
          <a:extLst>
            <a:ext uri="{FF2B5EF4-FFF2-40B4-BE49-F238E27FC236}">
              <a16:creationId xmlns:a16="http://schemas.microsoft.com/office/drawing/2014/main" id="{6A77BB77-F82F-E646-B006-D7075D430F87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38" name="Text Box 554">
          <a:extLst>
            <a:ext uri="{FF2B5EF4-FFF2-40B4-BE49-F238E27FC236}">
              <a16:creationId xmlns:a16="http://schemas.microsoft.com/office/drawing/2014/main" id="{43FDB423-4154-2147-8514-D34DC527F201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39" name="Text Box 557">
          <a:extLst>
            <a:ext uri="{FF2B5EF4-FFF2-40B4-BE49-F238E27FC236}">
              <a16:creationId xmlns:a16="http://schemas.microsoft.com/office/drawing/2014/main" id="{BD8E6C2F-3572-C64F-8CBF-614E1A8669F3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40" name="Text Box 554">
          <a:extLst>
            <a:ext uri="{FF2B5EF4-FFF2-40B4-BE49-F238E27FC236}">
              <a16:creationId xmlns:a16="http://schemas.microsoft.com/office/drawing/2014/main" id="{8FED3C93-4646-3F4C-9DB1-0A06C54EAF04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41" name="Text Box 557">
          <a:extLst>
            <a:ext uri="{FF2B5EF4-FFF2-40B4-BE49-F238E27FC236}">
              <a16:creationId xmlns:a16="http://schemas.microsoft.com/office/drawing/2014/main" id="{630030D0-1168-EE4D-9A83-11C63B0DF736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42" name="Text Box 549">
          <a:extLst>
            <a:ext uri="{FF2B5EF4-FFF2-40B4-BE49-F238E27FC236}">
              <a16:creationId xmlns:a16="http://schemas.microsoft.com/office/drawing/2014/main" id="{3E5CA258-FE53-4045-A572-09A9AE5B5580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43" name="Text Box 552">
          <a:extLst>
            <a:ext uri="{FF2B5EF4-FFF2-40B4-BE49-F238E27FC236}">
              <a16:creationId xmlns:a16="http://schemas.microsoft.com/office/drawing/2014/main" id="{8A352FB8-FBEF-1542-9309-8DD5D3557353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44" name="Text Box 549">
          <a:extLst>
            <a:ext uri="{FF2B5EF4-FFF2-40B4-BE49-F238E27FC236}">
              <a16:creationId xmlns:a16="http://schemas.microsoft.com/office/drawing/2014/main" id="{263B17A5-A03A-674C-9791-9A9A45F9F6D9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45" name="Text Box 552">
          <a:extLst>
            <a:ext uri="{FF2B5EF4-FFF2-40B4-BE49-F238E27FC236}">
              <a16:creationId xmlns:a16="http://schemas.microsoft.com/office/drawing/2014/main" id="{89F3E701-1954-7749-8330-2780EE9FCA70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47" name="Text Box 554">
          <a:extLst>
            <a:ext uri="{FF2B5EF4-FFF2-40B4-BE49-F238E27FC236}">
              <a16:creationId xmlns:a16="http://schemas.microsoft.com/office/drawing/2014/main" id="{C95F0995-A452-0D4D-A68E-09EDF4CBA8E3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48" name="Text Box 557">
          <a:extLst>
            <a:ext uri="{FF2B5EF4-FFF2-40B4-BE49-F238E27FC236}">
              <a16:creationId xmlns:a16="http://schemas.microsoft.com/office/drawing/2014/main" id="{0EDFBC1D-426F-2747-B7FC-BBB1B0B49AF0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49" name="Text Box 549">
          <a:extLst>
            <a:ext uri="{FF2B5EF4-FFF2-40B4-BE49-F238E27FC236}">
              <a16:creationId xmlns:a16="http://schemas.microsoft.com/office/drawing/2014/main" id="{51515EC9-77F0-B240-B3B7-CBDD760BF791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50" name="Text Box 552">
          <a:extLst>
            <a:ext uri="{FF2B5EF4-FFF2-40B4-BE49-F238E27FC236}">
              <a16:creationId xmlns:a16="http://schemas.microsoft.com/office/drawing/2014/main" id="{5680495F-65BB-484D-BD32-F13BE655B248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51" name="Text Box 554">
          <a:extLst>
            <a:ext uri="{FF2B5EF4-FFF2-40B4-BE49-F238E27FC236}">
              <a16:creationId xmlns:a16="http://schemas.microsoft.com/office/drawing/2014/main" id="{34D370FC-6084-A644-AA86-7DFE2BBAD6D8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52" name="Text Box 557">
          <a:extLst>
            <a:ext uri="{FF2B5EF4-FFF2-40B4-BE49-F238E27FC236}">
              <a16:creationId xmlns:a16="http://schemas.microsoft.com/office/drawing/2014/main" id="{12E8C544-3DC2-CE48-8BA0-3FEE8F697D78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53" name="Text Box 549">
          <a:extLst>
            <a:ext uri="{FF2B5EF4-FFF2-40B4-BE49-F238E27FC236}">
              <a16:creationId xmlns:a16="http://schemas.microsoft.com/office/drawing/2014/main" id="{A7C4DCB9-7E0A-D341-8F6A-51E38796FC69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54" name="Text Box 552">
          <a:extLst>
            <a:ext uri="{FF2B5EF4-FFF2-40B4-BE49-F238E27FC236}">
              <a16:creationId xmlns:a16="http://schemas.microsoft.com/office/drawing/2014/main" id="{3C360B35-EB17-CE46-B060-1582C7BEF7A4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55" name="Text Box 549">
          <a:extLst>
            <a:ext uri="{FF2B5EF4-FFF2-40B4-BE49-F238E27FC236}">
              <a16:creationId xmlns:a16="http://schemas.microsoft.com/office/drawing/2014/main" id="{1C147B9D-4230-DC41-AF39-3ADEB13ACE19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56" name="Text Box 552">
          <a:extLst>
            <a:ext uri="{FF2B5EF4-FFF2-40B4-BE49-F238E27FC236}">
              <a16:creationId xmlns:a16="http://schemas.microsoft.com/office/drawing/2014/main" id="{E73F73EF-F83D-CE44-B9F2-95A7031687F2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57" name="Text Box 549">
          <a:extLst>
            <a:ext uri="{FF2B5EF4-FFF2-40B4-BE49-F238E27FC236}">
              <a16:creationId xmlns:a16="http://schemas.microsoft.com/office/drawing/2014/main" id="{2C5C6BDC-7985-094B-B4FA-2C3190864A52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58" name="Text Box 552">
          <a:extLst>
            <a:ext uri="{FF2B5EF4-FFF2-40B4-BE49-F238E27FC236}">
              <a16:creationId xmlns:a16="http://schemas.microsoft.com/office/drawing/2014/main" id="{7FE14C24-A957-AF49-B2B9-1CAA6B19A46F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59" name="Text Box 554">
          <a:extLst>
            <a:ext uri="{FF2B5EF4-FFF2-40B4-BE49-F238E27FC236}">
              <a16:creationId xmlns:a16="http://schemas.microsoft.com/office/drawing/2014/main" id="{3ED1241A-CD3C-0849-9DE4-3CDA9DE84747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60" name="Text Box 557">
          <a:extLst>
            <a:ext uri="{FF2B5EF4-FFF2-40B4-BE49-F238E27FC236}">
              <a16:creationId xmlns:a16="http://schemas.microsoft.com/office/drawing/2014/main" id="{AC9B8E2A-65CC-054B-88D1-BFD07A62C4C4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61" name="Text Box 554">
          <a:extLst>
            <a:ext uri="{FF2B5EF4-FFF2-40B4-BE49-F238E27FC236}">
              <a16:creationId xmlns:a16="http://schemas.microsoft.com/office/drawing/2014/main" id="{662FB405-F5D0-A04A-83E4-80AABB8E901F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62" name="Text Box 557">
          <a:extLst>
            <a:ext uri="{FF2B5EF4-FFF2-40B4-BE49-F238E27FC236}">
              <a16:creationId xmlns:a16="http://schemas.microsoft.com/office/drawing/2014/main" id="{1DAE421F-FF90-1E42-8CE7-01097DAD5C4A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63" name="Text Box 549">
          <a:extLst>
            <a:ext uri="{FF2B5EF4-FFF2-40B4-BE49-F238E27FC236}">
              <a16:creationId xmlns:a16="http://schemas.microsoft.com/office/drawing/2014/main" id="{8363F51D-A12E-B446-B5D4-6E86DCCDD9BF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64" name="Text Box 552">
          <a:extLst>
            <a:ext uri="{FF2B5EF4-FFF2-40B4-BE49-F238E27FC236}">
              <a16:creationId xmlns:a16="http://schemas.microsoft.com/office/drawing/2014/main" id="{6771A949-17E6-C243-AC28-18EE45654D76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65" name="Text Box 549">
          <a:extLst>
            <a:ext uri="{FF2B5EF4-FFF2-40B4-BE49-F238E27FC236}">
              <a16:creationId xmlns:a16="http://schemas.microsoft.com/office/drawing/2014/main" id="{B9953E2C-DC26-3E4E-B3EC-B717BE99BD47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66" name="Text Box 552">
          <a:extLst>
            <a:ext uri="{FF2B5EF4-FFF2-40B4-BE49-F238E27FC236}">
              <a16:creationId xmlns:a16="http://schemas.microsoft.com/office/drawing/2014/main" id="{08950408-BAE1-9646-845D-CA24B706C012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67" name="Text Box 554">
          <a:extLst>
            <a:ext uri="{FF2B5EF4-FFF2-40B4-BE49-F238E27FC236}">
              <a16:creationId xmlns:a16="http://schemas.microsoft.com/office/drawing/2014/main" id="{C51E6DEA-5640-AF4D-A169-6666CF454A64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68" name="Text Box 557">
          <a:extLst>
            <a:ext uri="{FF2B5EF4-FFF2-40B4-BE49-F238E27FC236}">
              <a16:creationId xmlns:a16="http://schemas.microsoft.com/office/drawing/2014/main" id="{A040F8B1-4E5A-9D40-8545-6E6ECB24D71A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69" name="Text Box 549">
          <a:extLst>
            <a:ext uri="{FF2B5EF4-FFF2-40B4-BE49-F238E27FC236}">
              <a16:creationId xmlns:a16="http://schemas.microsoft.com/office/drawing/2014/main" id="{7F10AD90-71E3-8B41-B437-BB831D738CF5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70" name="Text Box 552">
          <a:extLst>
            <a:ext uri="{FF2B5EF4-FFF2-40B4-BE49-F238E27FC236}">
              <a16:creationId xmlns:a16="http://schemas.microsoft.com/office/drawing/2014/main" id="{63A052A3-326B-5E4F-9478-FFDE681A4A3D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71" name="Text Box 554">
          <a:extLst>
            <a:ext uri="{FF2B5EF4-FFF2-40B4-BE49-F238E27FC236}">
              <a16:creationId xmlns:a16="http://schemas.microsoft.com/office/drawing/2014/main" id="{22933F79-B46B-0341-9238-38BEA8125CAE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72" name="Text Box 557">
          <a:extLst>
            <a:ext uri="{FF2B5EF4-FFF2-40B4-BE49-F238E27FC236}">
              <a16:creationId xmlns:a16="http://schemas.microsoft.com/office/drawing/2014/main" id="{8716049D-ACB6-6243-A6E6-1AE6D27F12E7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73" name="Text Box 549">
          <a:extLst>
            <a:ext uri="{FF2B5EF4-FFF2-40B4-BE49-F238E27FC236}">
              <a16:creationId xmlns:a16="http://schemas.microsoft.com/office/drawing/2014/main" id="{8918EFD3-29F7-1A44-9366-5F280126AC2D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74" name="Text Box 552">
          <a:extLst>
            <a:ext uri="{FF2B5EF4-FFF2-40B4-BE49-F238E27FC236}">
              <a16:creationId xmlns:a16="http://schemas.microsoft.com/office/drawing/2014/main" id="{55248FF1-45D7-9748-AB99-E9DDF048EA7F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75" name="Text Box 549">
          <a:extLst>
            <a:ext uri="{FF2B5EF4-FFF2-40B4-BE49-F238E27FC236}">
              <a16:creationId xmlns:a16="http://schemas.microsoft.com/office/drawing/2014/main" id="{4674D8FB-1D06-0645-B945-61284FE97D5F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76" name="Text Box 552">
          <a:extLst>
            <a:ext uri="{FF2B5EF4-FFF2-40B4-BE49-F238E27FC236}">
              <a16:creationId xmlns:a16="http://schemas.microsoft.com/office/drawing/2014/main" id="{227E6CA8-5DA8-CB49-89B4-0C756B234877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77" name="Text Box 549">
          <a:extLst>
            <a:ext uri="{FF2B5EF4-FFF2-40B4-BE49-F238E27FC236}">
              <a16:creationId xmlns:a16="http://schemas.microsoft.com/office/drawing/2014/main" id="{9B3522AD-F02E-924C-A8DE-230C644AC504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78" name="Text Box 552">
          <a:extLst>
            <a:ext uri="{FF2B5EF4-FFF2-40B4-BE49-F238E27FC236}">
              <a16:creationId xmlns:a16="http://schemas.microsoft.com/office/drawing/2014/main" id="{02C11346-65BA-F14D-9561-35BAA9018638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79" name="Text Box 554">
          <a:extLst>
            <a:ext uri="{FF2B5EF4-FFF2-40B4-BE49-F238E27FC236}">
              <a16:creationId xmlns:a16="http://schemas.microsoft.com/office/drawing/2014/main" id="{D72C7191-5EDF-7840-9F75-9E1460F40EF0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80" name="Text Box 557">
          <a:extLst>
            <a:ext uri="{FF2B5EF4-FFF2-40B4-BE49-F238E27FC236}">
              <a16:creationId xmlns:a16="http://schemas.microsoft.com/office/drawing/2014/main" id="{1A86BE69-2C2A-C84B-B7FF-5ED12CE7A10F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81" name="Text Box 554">
          <a:extLst>
            <a:ext uri="{FF2B5EF4-FFF2-40B4-BE49-F238E27FC236}">
              <a16:creationId xmlns:a16="http://schemas.microsoft.com/office/drawing/2014/main" id="{29ABEB8C-59B3-1D4A-8ED0-7EFD8DCEDE77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82" name="Text Box 557">
          <a:extLst>
            <a:ext uri="{FF2B5EF4-FFF2-40B4-BE49-F238E27FC236}">
              <a16:creationId xmlns:a16="http://schemas.microsoft.com/office/drawing/2014/main" id="{2205B65B-06FE-1C4A-81F6-79610BD9AD84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83" name="Text Box 549">
          <a:extLst>
            <a:ext uri="{FF2B5EF4-FFF2-40B4-BE49-F238E27FC236}">
              <a16:creationId xmlns:a16="http://schemas.microsoft.com/office/drawing/2014/main" id="{5DBD2B40-9E5C-2842-974C-BE102AA76346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84" name="Text Box 552">
          <a:extLst>
            <a:ext uri="{FF2B5EF4-FFF2-40B4-BE49-F238E27FC236}">
              <a16:creationId xmlns:a16="http://schemas.microsoft.com/office/drawing/2014/main" id="{AEEAAD51-6181-E340-871D-7EE3E62A6263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309195"/>
    <xdr:sp macro="" textlink="">
      <xdr:nvSpPr>
        <xdr:cNvPr id="885" name="Text Box 549">
          <a:extLst>
            <a:ext uri="{FF2B5EF4-FFF2-40B4-BE49-F238E27FC236}">
              <a16:creationId xmlns:a16="http://schemas.microsoft.com/office/drawing/2014/main" id="{4163FA66-FA03-6544-8019-72DE317179BD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7062" cy="232916"/>
    <xdr:sp macro="" textlink="">
      <xdr:nvSpPr>
        <xdr:cNvPr id="886" name="Text Box 552">
          <a:extLst>
            <a:ext uri="{FF2B5EF4-FFF2-40B4-BE49-F238E27FC236}">
              <a16:creationId xmlns:a16="http://schemas.microsoft.com/office/drawing/2014/main" id="{254A403D-807A-334C-B63E-1C00B50FCAAC}"/>
            </a:ext>
          </a:extLst>
        </xdr:cNvPr>
        <xdr:cNvSpPr txBox="1">
          <a:spLocks noChangeArrowheads="1"/>
        </xdr:cNvSpPr>
      </xdr:nvSpPr>
      <xdr:spPr bwMode="auto">
        <a:xfrm>
          <a:off x="251732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887" name="Text Box 554">
          <a:extLst>
            <a:ext uri="{FF2B5EF4-FFF2-40B4-BE49-F238E27FC236}">
              <a16:creationId xmlns:a16="http://schemas.microsoft.com/office/drawing/2014/main" id="{63E671CB-E492-C940-9F8F-353F99AF1550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888" name="Text Box 557">
          <a:extLst>
            <a:ext uri="{FF2B5EF4-FFF2-40B4-BE49-F238E27FC236}">
              <a16:creationId xmlns:a16="http://schemas.microsoft.com/office/drawing/2014/main" id="{035F2F5E-D7B1-5C41-9441-B63C507C47CE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889" name="Text Box 549">
          <a:extLst>
            <a:ext uri="{FF2B5EF4-FFF2-40B4-BE49-F238E27FC236}">
              <a16:creationId xmlns:a16="http://schemas.microsoft.com/office/drawing/2014/main" id="{EB3BD73E-1235-1E45-8D52-DD40CE68533C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890" name="Text Box 552">
          <a:extLst>
            <a:ext uri="{FF2B5EF4-FFF2-40B4-BE49-F238E27FC236}">
              <a16:creationId xmlns:a16="http://schemas.microsoft.com/office/drawing/2014/main" id="{67DDB96D-EE8A-6C4F-8380-8CD5B1B66FF5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891" name="Text Box 554">
          <a:extLst>
            <a:ext uri="{FF2B5EF4-FFF2-40B4-BE49-F238E27FC236}">
              <a16:creationId xmlns:a16="http://schemas.microsoft.com/office/drawing/2014/main" id="{90EB2C44-6B42-DE49-AA71-FFC1A117BD2B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892" name="Text Box 557">
          <a:extLst>
            <a:ext uri="{FF2B5EF4-FFF2-40B4-BE49-F238E27FC236}">
              <a16:creationId xmlns:a16="http://schemas.microsoft.com/office/drawing/2014/main" id="{3C471284-C28B-2540-9610-BC5FFC121A75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893" name="Text Box 549">
          <a:extLst>
            <a:ext uri="{FF2B5EF4-FFF2-40B4-BE49-F238E27FC236}">
              <a16:creationId xmlns:a16="http://schemas.microsoft.com/office/drawing/2014/main" id="{67138385-B7D9-F14B-8297-B7C613A2B6C7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894" name="Text Box 552">
          <a:extLst>
            <a:ext uri="{FF2B5EF4-FFF2-40B4-BE49-F238E27FC236}">
              <a16:creationId xmlns:a16="http://schemas.microsoft.com/office/drawing/2014/main" id="{5209FE55-5894-214A-9CFE-AF03C1DC0678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895" name="Text Box 549">
          <a:extLst>
            <a:ext uri="{FF2B5EF4-FFF2-40B4-BE49-F238E27FC236}">
              <a16:creationId xmlns:a16="http://schemas.microsoft.com/office/drawing/2014/main" id="{98F499F4-2AB5-1749-8C7E-C0FAEC42E58C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896" name="Text Box 552">
          <a:extLst>
            <a:ext uri="{FF2B5EF4-FFF2-40B4-BE49-F238E27FC236}">
              <a16:creationId xmlns:a16="http://schemas.microsoft.com/office/drawing/2014/main" id="{ED444144-80AA-C844-B118-5673E2ACF02C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897" name="Text Box 549">
          <a:extLst>
            <a:ext uri="{FF2B5EF4-FFF2-40B4-BE49-F238E27FC236}">
              <a16:creationId xmlns:a16="http://schemas.microsoft.com/office/drawing/2014/main" id="{1CD8AB69-AB08-5545-9A92-23D1DFE86E25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898" name="Text Box 552">
          <a:extLst>
            <a:ext uri="{FF2B5EF4-FFF2-40B4-BE49-F238E27FC236}">
              <a16:creationId xmlns:a16="http://schemas.microsoft.com/office/drawing/2014/main" id="{72287A0D-B141-9C4A-A43C-A04997ED106C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899" name="Text Box 554">
          <a:extLst>
            <a:ext uri="{FF2B5EF4-FFF2-40B4-BE49-F238E27FC236}">
              <a16:creationId xmlns:a16="http://schemas.microsoft.com/office/drawing/2014/main" id="{E1F67CE1-64B7-8241-B90A-EEE688DAD67D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00" name="Text Box 557">
          <a:extLst>
            <a:ext uri="{FF2B5EF4-FFF2-40B4-BE49-F238E27FC236}">
              <a16:creationId xmlns:a16="http://schemas.microsoft.com/office/drawing/2014/main" id="{BD1C712C-AB93-A44E-BA5C-DE1166D4DBA8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01" name="Text Box 554">
          <a:extLst>
            <a:ext uri="{FF2B5EF4-FFF2-40B4-BE49-F238E27FC236}">
              <a16:creationId xmlns:a16="http://schemas.microsoft.com/office/drawing/2014/main" id="{4DD7559F-7F57-F64F-91D2-7071083086AD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02" name="Text Box 557">
          <a:extLst>
            <a:ext uri="{FF2B5EF4-FFF2-40B4-BE49-F238E27FC236}">
              <a16:creationId xmlns:a16="http://schemas.microsoft.com/office/drawing/2014/main" id="{26F986CD-84D1-B540-A439-1C6ECC2BD634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03" name="Text Box 549">
          <a:extLst>
            <a:ext uri="{FF2B5EF4-FFF2-40B4-BE49-F238E27FC236}">
              <a16:creationId xmlns:a16="http://schemas.microsoft.com/office/drawing/2014/main" id="{DCFC8FDB-955A-0E4D-88B9-3EF93F8788E9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904" name="Text Box 552">
          <a:extLst>
            <a:ext uri="{FF2B5EF4-FFF2-40B4-BE49-F238E27FC236}">
              <a16:creationId xmlns:a16="http://schemas.microsoft.com/office/drawing/2014/main" id="{292656B0-ABE6-E444-95B4-404E50539CC4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05" name="Text Box 549">
          <a:extLst>
            <a:ext uri="{FF2B5EF4-FFF2-40B4-BE49-F238E27FC236}">
              <a16:creationId xmlns:a16="http://schemas.microsoft.com/office/drawing/2014/main" id="{B0A0DF1A-BFAC-C549-A4FE-64157679974F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906" name="Text Box 552">
          <a:extLst>
            <a:ext uri="{FF2B5EF4-FFF2-40B4-BE49-F238E27FC236}">
              <a16:creationId xmlns:a16="http://schemas.microsoft.com/office/drawing/2014/main" id="{B0E8E041-791A-B84D-BA94-A7ADC71FADB1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07" name="Text Box 554">
          <a:extLst>
            <a:ext uri="{FF2B5EF4-FFF2-40B4-BE49-F238E27FC236}">
              <a16:creationId xmlns:a16="http://schemas.microsoft.com/office/drawing/2014/main" id="{383297DF-2A09-E445-A83D-F572A7DDF524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08" name="Text Box 557">
          <a:extLst>
            <a:ext uri="{FF2B5EF4-FFF2-40B4-BE49-F238E27FC236}">
              <a16:creationId xmlns:a16="http://schemas.microsoft.com/office/drawing/2014/main" id="{C158CC63-AA90-D543-A45F-5FEF19BD68C0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09" name="Text Box 549">
          <a:extLst>
            <a:ext uri="{FF2B5EF4-FFF2-40B4-BE49-F238E27FC236}">
              <a16:creationId xmlns:a16="http://schemas.microsoft.com/office/drawing/2014/main" id="{F3441416-A6E3-5449-84AC-87D34C58F2CB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910" name="Text Box 552">
          <a:extLst>
            <a:ext uri="{FF2B5EF4-FFF2-40B4-BE49-F238E27FC236}">
              <a16:creationId xmlns:a16="http://schemas.microsoft.com/office/drawing/2014/main" id="{2483F7FA-3000-DF4A-8313-C14EC664E6F3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11" name="Text Box 554">
          <a:extLst>
            <a:ext uri="{FF2B5EF4-FFF2-40B4-BE49-F238E27FC236}">
              <a16:creationId xmlns:a16="http://schemas.microsoft.com/office/drawing/2014/main" id="{3BC617FE-3B71-3B4F-9457-532E031FDB21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12" name="Text Box 557">
          <a:extLst>
            <a:ext uri="{FF2B5EF4-FFF2-40B4-BE49-F238E27FC236}">
              <a16:creationId xmlns:a16="http://schemas.microsoft.com/office/drawing/2014/main" id="{FCA9A90F-25CD-3D4E-86A8-5C7F6796CA24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13" name="Text Box 549">
          <a:extLst>
            <a:ext uri="{FF2B5EF4-FFF2-40B4-BE49-F238E27FC236}">
              <a16:creationId xmlns:a16="http://schemas.microsoft.com/office/drawing/2014/main" id="{009960A3-97A2-C64C-A095-AEECDC23BDB6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914" name="Text Box 552">
          <a:extLst>
            <a:ext uri="{FF2B5EF4-FFF2-40B4-BE49-F238E27FC236}">
              <a16:creationId xmlns:a16="http://schemas.microsoft.com/office/drawing/2014/main" id="{9189CD4A-B591-D041-906B-0AA6E4AF85B1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15" name="Text Box 549">
          <a:extLst>
            <a:ext uri="{FF2B5EF4-FFF2-40B4-BE49-F238E27FC236}">
              <a16:creationId xmlns:a16="http://schemas.microsoft.com/office/drawing/2014/main" id="{CF9096C0-271D-8B44-B39B-763EDEC2294B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916" name="Text Box 552">
          <a:extLst>
            <a:ext uri="{FF2B5EF4-FFF2-40B4-BE49-F238E27FC236}">
              <a16:creationId xmlns:a16="http://schemas.microsoft.com/office/drawing/2014/main" id="{82BDC5F8-5B59-A343-B4C2-41709C0CE58D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17" name="Text Box 549">
          <a:extLst>
            <a:ext uri="{FF2B5EF4-FFF2-40B4-BE49-F238E27FC236}">
              <a16:creationId xmlns:a16="http://schemas.microsoft.com/office/drawing/2014/main" id="{0AEB22C3-BB6B-6F40-8481-17F155B0D165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918" name="Text Box 552">
          <a:extLst>
            <a:ext uri="{FF2B5EF4-FFF2-40B4-BE49-F238E27FC236}">
              <a16:creationId xmlns:a16="http://schemas.microsoft.com/office/drawing/2014/main" id="{B883DE31-2792-1F4A-AF13-C938EE51FAD0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19" name="Text Box 554">
          <a:extLst>
            <a:ext uri="{FF2B5EF4-FFF2-40B4-BE49-F238E27FC236}">
              <a16:creationId xmlns:a16="http://schemas.microsoft.com/office/drawing/2014/main" id="{FCB85092-02D0-1548-B068-F0124331BFE6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20" name="Text Box 557">
          <a:extLst>
            <a:ext uri="{FF2B5EF4-FFF2-40B4-BE49-F238E27FC236}">
              <a16:creationId xmlns:a16="http://schemas.microsoft.com/office/drawing/2014/main" id="{869A1EBD-D25A-A044-9857-2457B3210D0B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21" name="Text Box 554">
          <a:extLst>
            <a:ext uri="{FF2B5EF4-FFF2-40B4-BE49-F238E27FC236}">
              <a16:creationId xmlns:a16="http://schemas.microsoft.com/office/drawing/2014/main" id="{E77C4EE6-5694-0D41-88A2-88E047079378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22" name="Text Box 557">
          <a:extLst>
            <a:ext uri="{FF2B5EF4-FFF2-40B4-BE49-F238E27FC236}">
              <a16:creationId xmlns:a16="http://schemas.microsoft.com/office/drawing/2014/main" id="{31EC686D-D90D-AB41-8250-C852EF4B101D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23" name="Text Box 549">
          <a:extLst>
            <a:ext uri="{FF2B5EF4-FFF2-40B4-BE49-F238E27FC236}">
              <a16:creationId xmlns:a16="http://schemas.microsoft.com/office/drawing/2014/main" id="{21CDA4B1-A8B1-1A40-AFC0-7A1E44343C71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924" name="Text Box 552">
          <a:extLst>
            <a:ext uri="{FF2B5EF4-FFF2-40B4-BE49-F238E27FC236}">
              <a16:creationId xmlns:a16="http://schemas.microsoft.com/office/drawing/2014/main" id="{19B43D1A-2635-A347-99A8-8ECAB56EEA0C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5"/>
    <xdr:sp macro="" textlink="">
      <xdr:nvSpPr>
        <xdr:cNvPr id="925" name="Text Box 549">
          <a:extLst>
            <a:ext uri="{FF2B5EF4-FFF2-40B4-BE49-F238E27FC236}">
              <a16:creationId xmlns:a16="http://schemas.microsoft.com/office/drawing/2014/main" id="{73D1BA1D-6935-9548-9869-E8DC5ACE10E4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926" name="Text Box 552">
          <a:extLst>
            <a:ext uri="{FF2B5EF4-FFF2-40B4-BE49-F238E27FC236}">
              <a16:creationId xmlns:a16="http://schemas.microsoft.com/office/drawing/2014/main" id="{374F798A-0E9E-B443-A8BF-F73F86DBF743}"/>
            </a:ext>
          </a:extLst>
        </xdr:cNvPr>
        <xdr:cNvSpPr txBox="1">
          <a:spLocks noChangeArrowheads="1"/>
        </xdr:cNvSpPr>
      </xdr:nvSpPr>
      <xdr:spPr bwMode="auto">
        <a:xfrm>
          <a:off x="3483429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27" name="Text Box 554">
          <a:extLst>
            <a:ext uri="{FF2B5EF4-FFF2-40B4-BE49-F238E27FC236}">
              <a16:creationId xmlns:a16="http://schemas.microsoft.com/office/drawing/2014/main" id="{BF933C7C-ADA2-BD4C-8519-6E00D9970AF3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24</xdr:col>
      <xdr:colOff>0</xdr:colOff>
      <xdr:row>9</xdr:row>
      <xdr:rowOff>139700</xdr:rowOff>
    </xdr:from>
    <xdr:to>
      <xdr:col>24</xdr:col>
      <xdr:colOff>88900</xdr:colOff>
      <xdr:row>9</xdr:row>
      <xdr:rowOff>457200</xdr:rowOff>
    </xdr:to>
    <xdr:sp macro="" textlink="">
      <xdr:nvSpPr>
        <xdr:cNvPr id="796476" name="Text Box 556">
          <a:extLst>
            <a:ext uri="{FF2B5EF4-FFF2-40B4-BE49-F238E27FC236}">
              <a16:creationId xmlns:a16="http://schemas.microsoft.com/office/drawing/2014/main" id="{1E27C022-C02D-3543-92BE-D22A9C750E4F}"/>
            </a:ext>
          </a:extLst>
        </xdr:cNvPr>
        <xdr:cNvSpPr txBox="1">
          <a:spLocks noChangeArrowheads="1"/>
        </xdr:cNvSpPr>
      </xdr:nvSpPr>
      <xdr:spPr bwMode="auto">
        <a:xfrm>
          <a:off x="190881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29" name="Text Box 557">
          <a:extLst>
            <a:ext uri="{FF2B5EF4-FFF2-40B4-BE49-F238E27FC236}">
              <a16:creationId xmlns:a16="http://schemas.microsoft.com/office/drawing/2014/main" id="{D7F1F488-D08A-7144-9007-3974B6E4552F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30" name="Text Box 549">
          <a:extLst>
            <a:ext uri="{FF2B5EF4-FFF2-40B4-BE49-F238E27FC236}">
              <a16:creationId xmlns:a16="http://schemas.microsoft.com/office/drawing/2014/main" id="{0C779EEF-073D-2B42-A1BE-41A3D2C046F3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931" name="Text Box 552">
          <a:extLst>
            <a:ext uri="{FF2B5EF4-FFF2-40B4-BE49-F238E27FC236}">
              <a16:creationId xmlns:a16="http://schemas.microsoft.com/office/drawing/2014/main" id="{FDDD2FD5-9690-CF47-88A0-93248EF005D1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32" name="Text Box 554">
          <a:extLst>
            <a:ext uri="{FF2B5EF4-FFF2-40B4-BE49-F238E27FC236}">
              <a16:creationId xmlns:a16="http://schemas.microsoft.com/office/drawing/2014/main" id="{1238E80F-03F7-ED49-89AD-0B94C4EDAA09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33" name="Text Box 557">
          <a:extLst>
            <a:ext uri="{FF2B5EF4-FFF2-40B4-BE49-F238E27FC236}">
              <a16:creationId xmlns:a16="http://schemas.microsoft.com/office/drawing/2014/main" id="{597817DD-1482-8548-A1DF-9EF12F369084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34" name="Text Box 549">
          <a:extLst>
            <a:ext uri="{FF2B5EF4-FFF2-40B4-BE49-F238E27FC236}">
              <a16:creationId xmlns:a16="http://schemas.microsoft.com/office/drawing/2014/main" id="{D191C859-9FA9-1444-9C31-A413421E8ABF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935" name="Text Box 552">
          <a:extLst>
            <a:ext uri="{FF2B5EF4-FFF2-40B4-BE49-F238E27FC236}">
              <a16:creationId xmlns:a16="http://schemas.microsoft.com/office/drawing/2014/main" id="{20EACC3E-9D96-0E48-93C6-49273AC5D309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36" name="Text Box 549">
          <a:extLst>
            <a:ext uri="{FF2B5EF4-FFF2-40B4-BE49-F238E27FC236}">
              <a16:creationId xmlns:a16="http://schemas.microsoft.com/office/drawing/2014/main" id="{5DFC094D-1068-814B-963D-D557BE3E3793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937" name="Text Box 552">
          <a:extLst>
            <a:ext uri="{FF2B5EF4-FFF2-40B4-BE49-F238E27FC236}">
              <a16:creationId xmlns:a16="http://schemas.microsoft.com/office/drawing/2014/main" id="{8A4FF23C-D208-2841-A625-DF9140FEE03D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38" name="Text Box 549">
          <a:extLst>
            <a:ext uri="{FF2B5EF4-FFF2-40B4-BE49-F238E27FC236}">
              <a16:creationId xmlns:a16="http://schemas.microsoft.com/office/drawing/2014/main" id="{A9474BEC-1F0F-F443-8329-CD4006F0E1A0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939" name="Text Box 552">
          <a:extLst>
            <a:ext uri="{FF2B5EF4-FFF2-40B4-BE49-F238E27FC236}">
              <a16:creationId xmlns:a16="http://schemas.microsoft.com/office/drawing/2014/main" id="{62BE57A3-1625-9143-A06A-16E8FCE3CBAA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40" name="Text Box 554">
          <a:extLst>
            <a:ext uri="{FF2B5EF4-FFF2-40B4-BE49-F238E27FC236}">
              <a16:creationId xmlns:a16="http://schemas.microsoft.com/office/drawing/2014/main" id="{D2899295-5E97-C34E-B509-1503F2BFA32B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41" name="Text Box 557">
          <a:extLst>
            <a:ext uri="{FF2B5EF4-FFF2-40B4-BE49-F238E27FC236}">
              <a16:creationId xmlns:a16="http://schemas.microsoft.com/office/drawing/2014/main" id="{3C63C593-BD60-2346-BA4A-FF7ECAD74857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42" name="Text Box 554">
          <a:extLst>
            <a:ext uri="{FF2B5EF4-FFF2-40B4-BE49-F238E27FC236}">
              <a16:creationId xmlns:a16="http://schemas.microsoft.com/office/drawing/2014/main" id="{C7F02823-3DAC-C645-8A1E-B1C8CF9720FF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43" name="Text Box 557">
          <a:extLst>
            <a:ext uri="{FF2B5EF4-FFF2-40B4-BE49-F238E27FC236}">
              <a16:creationId xmlns:a16="http://schemas.microsoft.com/office/drawing/2014/main" id="{90CECEA2-F0F7-B946-B10A-B956690BF603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44" name="Text Box 549">
          <a:extLst>
            <a:ext uri="{FF2B5EF4-FFF2-40B4-BE49-F238E27FC236}">
              <a16:creationId xmlns:a16="http://schemas.microsoft.com/office/drawing/2014/main" id="{DF8B260B-3D32-6C4E-9108-A5E005234019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945" name="Text Box 552">
          <a:extLst>
            <a:ext uri="{FF2B5EF4-FFF2-40B4-BE49-F238E27FC236}">
              <a16:creationId xmlns:a16="http://schemas.microsoft.com/office/drawing/2014/main" id="{310CFDC1-8244-6A48-A1FD-75DBBB69DC35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46" name="Text Box 549">
          <a:extLst>
            <a:ext uri="{FF2B5EF4-FFF2-40B4-BE49-F238E27FC236}">
              <a16:creationId xmlns:a16="http://schemas.microsoft.com/office/drawing/2014/main" id="{BE9FD064-6031-4C4E-A00C-59ED2420D079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947" name="Text Box 552">
          <a:extLst>
            <a:ext uri="{FF2B5EF4-FFF2-40B4-BE49-F238E27FC236}">
              <a16:creationId xmlns:a16="http://schemas.microsoft.com/office/drawing/2014/main" id="{411B8D32-C0C9-1049-8E04-605C8B3410C6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48" name="Text Box 554">
          <a:extLst>
            <a:ext uri="{FF2B5EF4-FFF2-40B4-BE49-F238E27FC236}">
              <a16:creationId xmlns:a16="http://schemas.microsoft.com/office/drawing/2014/main" id="{7CB2BBE6-A9EB-AD48-80EF-E47640B3A8A5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24</xdr:col>
      <xdr:colOff>0</xdr:colOff>
      <xdr:row>9</xdr:row>
      <xdr:rowOff>139700</xdr:rowOff>
    </xdr:from>
    <xdr:to>
      <xdr:col>24</xdr:col>
      <xdr:colOff>88900</xdr:colOff>
      <xdr:row>9</xdr:row>
      <xdr:rowOff>279400</xdr:rowOff>
    </xdr:to>
    <xdr:sp macro="" textlink="">
      <xdr:nvSpPr>
        <xdr:cNvPr id="796497" name="Text Box 556">
          <a:extLst>
            <a:ext uri="{FF2B5EF4-FFF2-40B4-BE49-F238E27FC236}">
              <a16:creationId xmlns:a16="http://schemas.microsoft.com/office/drawing/2014/main" id="{9D3DFF23-5E1C-3844-B1C2-7D915A09A7A9}"/>
            </a:ext>
          </a:extLst>
        </xdr:cNvPr>
        <xdr:cNvSpPr txBox="1">
          <a:spLocks noChangeArrowheads="1"/>
        </xdr:cNvSpPr>
      </xdr:nvSpPr>
      <xdr:spPr bwMode="auto">
        <a:xfrm>
          <a:off x="190881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50" name="Text Box 557">
          <a:extLst>
            <a:ext uri="{FF2B5EF4-FFF2-40B4-BE49-F238E27FC236}">
              <a16:creationId xmlns:a16="http://schemas.microsoft.com/office/drawing/2014/main" id="{432144B0-71B2-8240-96E6-822765C08A88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51" name="Text Box 549">
          <a:extLst>
            <a:ext uri="{FF2B5EF4-FFF2-40B4-BE49-F238E27FC236}">
              <a16:creationId xmlns:a16="http://schemas.microsoft.com/office/drawing/2014/main" id="{448D1601-E81C-984A-971A-8F550F04F9E0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952" name="Text Box 552">
          <a:extLst>
            <a:ext uri="{FF2B5EF4-FFF2-40B4-BE49-F238E27FC236}">
              <a16:creationId xmlns:a16="http://schemas.microsoft.com/office/drawing/2014/main" id="{C4FD521B-F132-F949-BDAB-D30D173287A1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53" name="Text Box 554">
          <a:extLst>
            <a:ext uri="{FF2B5EF4-FFF2-40B4-BE49-F238E27FC236}">
              <a16:creationId xmlns:a16="http://schemas.microsoft.com/office/drawing/2014/main" id="{54F21434-1F14-B849-B1B7-B04C65FC9484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54" name="Text Box 557">
          <a:extLst>
            <a:ext uri="{FF2B5EF4-FFF2-40B4-BE49-F238E27FC236}">
              <a16:creationId xmlns:a16="http://schemas.microsoft.com/office/drawing/2014/main" id="{CD12CEC1-58A2-0B4D-A70B-AEA424432D87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55" name="Text Box 549">
          <a:extLst>
            <a:ext uri="{FF2B5EF4-FFF2-40B4-BE49-F238E27FC236}">
              <a16:creationId xmlns:a16="http://schemas.microsoft.com/office/drawing/2014/main" id="{A0BEFE65-5112-9846-A4EC-C6585B6AC5BB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956" name="Text Box 552">
          <a:extLst>
            <a:ext uri="{FF2B5EF4-FFF2-40B4-BE49-F238E27FC236}">
              <a16:creationId xmlns:a16="http://schemas.microsoft.com/office/drawing/2014/main" id="{8D3466A1-8345-AE47-B91F-8772CFBEEEBD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57" name="Text Box 549">
          <a:extLst>
            <a:ext uri="{FF2B5EF4-FFF2-40B4-BE49-F238E27FC236}">
              <a16:creationId xmlns:a16="http://schemas.microsoft.com/office/drawing/2014/main" id="{87A99135-DA35-FF43-89F7-EB1229DE521A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958" name="Text Box 552">
          <a:extLst>
            <a:ext uri="{FF2B5EF4-FFF2-40B4-BE49-F238E27FC236}">
              <a16:creationId xmlns:a16="http://schemas.microsoft.com/office/drawing/2014/main" id="{C373FDE7-94D7-344F-8270-1AE38F9C03B7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59" name="Text Box 549">
          <a:extLst>
            <a:ext uri="{FF2B5EF4-FFF2-40B4-BE49-F238E27FC236}">
              <a16:creationId xmlns:a16="http://schemas.microsoft.com/office/drawing/2014/main" id="{89F3A642-CEF2-A440-819B-7F206991FE26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960" name="Text Box 552">
          <a:extLst>
            <a:ext uri="{FF2B5EF4-FFF2-40B4-BE49-F238E27FC236}">
              <a16:creationId xmlns:a16="http://schemas.microsoft.com/office/drawing/2014/main" id="{2374F530-D9A5-CC48-B8AB-AD865C206367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61" name="Text Box 554">
          <a:extLst>
            <a:ext uri="{FF2B5EF4-FFF2-40B4-BE49-F238E27FC236}">
              <a16:creationId xmlns:a16="http://schemas.microsoft.com/office/drawing/2014/main" id="{109AB78C-CAFD-4E4F-A68D-59EAC49F5C81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62" name="Text Box 557">
          <a:extLst>
            <a:ext uri="{FF2B5EF4-FFF2-40B4-BE49-F238E27FC236}">
              <a16:creationId xmlns:a16="http://schemas.microsoft.com/office/drawing/2014/main" id="{BBCE81F9-B220-6549-8246-2150E9197386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63" name="Text Box 554">
          <a:extLst>
            <a:ext uri="{FF2B5EF4-FFF2-40B4-BE49-F238E27FC236}">
              <a16:creationId xmlns:a16="http://schemas.microsoft.com/office/drawing/2014/main" id="{B07351A0-FB1C-234D-A752-1F4524E20F4D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64" name="Text Box 557">
          <a:extLst>
            <a:ext uri="{FF2B5EF4-FFF2-40B4-BE49-F238E27FC236}">
              <a16:creationId xmlns:a16="http://schemas.microsoft.com/office/drawing/2014/main" id="{925BCFA4-51BC-F743-9085-276F8E213FE6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65" name="Text Box 549">
          <a:extLst>
            <a:ext uri="{FF2B5EF4-FFF2-40B4-BE49-F238E27FC236}">
              <a16:creationId xmlns:a16="http://schemas.microsoft.com/office/drawing/2014/main" id="{89D96D0D-1562-CA41-B745-12B1FEE06527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966" name="Text Box 552">
          <a:extLst>
            <a:ext uri="{FF2B5EF4-FFF2-40B4-BE49-F238E27FC236}">
              <a16:creationId xmlns:a16="http://schemas.microsoft.com/office/drawing/2014/main" id="{A2B9E1BA-4EDE-0048-92A1-BDC5A23712FA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309195"/>
    <xdr:sp macro="" textlink="">
      <xdr:nvSpPr>
        <xdr:cNvPr id="967" name="Text Box 549">
          <a:extLst>
            <a:ext uri="{FF2B5EF4-FFF2-40B4-BE49-F238E27FC236}">
              <a16:creationId xmlns:a16="http://schemas.microsoft.com/office/drawing/2014/main" id="{1AE6D927-E8B7-9642-9D4A-ADE5A409FB19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24</xdr:col>
      <xdr:colOff>0</xdr:colOff>
      <xdr:row>7</xdr:row>
      <xdr:rowOff>0</xdr:rowOff>
    </xdr:from>
    <xdr:ext cx="18531" cy="232916"/>
    <xdr:sp macro="" textlink="">
      <xdr:nvSpPr>
        <xdr:cNvPr id="968" name="Text Box 552">
          <a:extLst>
            <a:ext uri="{FF2B5EF4-FFF2-40B4-BE49-F238E27FC236}">
              <a16:creationId xmlns:a16="http://schemas.microsoft.com/office/drawing/2014/main" id="{4ACB4863-D95B-7843-BB4B-D1F6BD55E40B}"/>
            </a:ext>
          </a:extLst>
        </xdr:cNvPr>
        <xdr:cNvSpPr txBox="1">
          <a:spLocks noChangeArrowheads="1"/>
        </xdr:cNvSpPr>
      </xdr:nvSpPr>
      <xdr:spPr bwMode="auto">
        <a:xfrm>
          <a:off x="13974536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69" name="Text Box 554">
          <a:extLst>
            <a:ext uri="{FF2B5EF4-FFF2-40B4-BE49-F238E27FC236}">
              <a16:creationId xmlns:a16="http://schemas.microsoft.com/office/drawing/2014/main" id="{AAB8F91A-6ABD-1647-9203-80B973D7DB80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20</xdr:col>
      <xdr:colOff>0</xdr:colOff>
      <xdr:row>9</xdr:row>
      <xdr:rowOff>139700</xdr:rowOff>
    </xdr:from>
    <xdr:to>
      <xdr:col>20</xdr:col>
      <xdr:colOff>88900</xdr:colOff>
      <xdr:row>9</xdr:row>
      <xdr:rowOff>457200</xdr:rowOff>
    </xdr:to>
    <xdr:sp macro="" textlink="">
      <xdr:nvSpPr>
        <xdr:cNvPr id="796518" name="Text Box 556">
          <a:extLst>
            <a:ext uri="{FF2B5EF4-FFF2-40B4-BE49-F238E27FC236}">
              <a16:creationId xmlns:a16="http://schemas.microsoft.com/office/drawing/2014/main" id="{7257E199-9484-E64C-BBEC-9E3D34E2DC21}"/>
            </a:ext>
          </a:extLst>
        </xdr:cNvPr>
        <xdr:cNvSpPr txBox="1">
          <a:spLocks noChangeArrowheads="1"/>
        </xdr:cNvSpPr>
      </xdr:nvSpPr>
      <xdr:spPr bwMode="auto">
        <a:xfrm>
          <a:off x="153035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71" name="Text Box 557">
          <a:extLst>
            <a:ext uri="{FF2B5EF4-FFF2-40B4-BE49-F238E27FC236}">
              <a16:creationId xmlns:a16="http://schemas.microsoft.com/office/drawing/2014/main" id="{595C0CEF-98F6-414E-A05F-AA886EB7B32B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72" name="Text Box 549">
          <a:extLst>
            <a:ext uri="{FF2B5EF4-FFF2-40B4-BE49-F238E27FC236}">
              <a16:creationId xmlns:a16="http://schemas.microsoft.com/office/drawing/2014/main" id="{DA4E8AC6-0E1A-2744-9BB5-39C8A7B60CE2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973" name="Text Box 552">
          <a:extLst>
            <a:ext uri="{FF2B5EF4-FFF2-40B4-BE49-F238E27FC236}">
              <a16:creationId xmlns:a16="http://schemas.microsoft.com/office/drawing/2014/main" id="{52314177-BF7A-394D-ACA0-D89CBCD46941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74" name="Text Box 554">
          <a:extLst>
            <a:ext uri="{FF2B5EF4-FFF2-40B4-BE49-F238E27FC236}">
              <a16:creationId xmlns:a16="http://schemas.microsoft.com/office/drawing/2014/main" id="{0940B05F-2B31-EB4F-9433-280277ECB435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75" name="Text Box 557">
          <a:extLst>
            <a:ext uri="{FF2B5EF4-FFF2-40B4-BE49-F238E27FC236}">
              <a16:creationId xmlns:a16="http://schemas.microsoft.com/office/drawing/2014/main" id="{978A4B3C-D17A-2B4E-B4D5-CA5E4FAEC137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76" name="Text Box 549">
          <a:extLst>
            <a:ext uri="{FF2B5EF4-FFF2-40B4-BE49-F238E27FC236}">
              <a16:creationId xmlns:a16="http://schemas.microsoft.com/office/drawing/2014/main" id="{17ED1CA5-6C9B-8847-8868-D6118CDEE4E1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977" name="Text Box 552">
          <a:extLst>
            <a:ext uri="{FF2B5EF4-FFF2-40B4-BE49-F238E27FC236}">
              <a16:creationId xmlns:a16="http://schemas.microsoft.com/office/drawing/2014/main" id="{ACBDDD1B-849F-BD4B-AC87-FEDD058A2B4D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78" name="Text Box 549">
          <a:extLst>
            <a:ext uri="{FF2B5EF4-FFF2-40B4-BE49-F238E27FC236}">
              <a16:creationId xmlns:a16="http://schemas.microsoft.com/office/drawing/2014/main" id="{12674605-BE30-8745-8055-B81ACDFA64C2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979" name="Text Box 552">
          <a:extLst>
            <a:ext uri="{FF2B5EF4-FFF2-40B4-BE49-F238E27FC236}">
              <a16:creationId xmlns:a16="http://schemas.microsoft.com/office/drawing/2014/main" id="{78B7CF20-54A0-A444-9C3B-86EBD7203E7B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80" name="Text Box 549">
          <a:extLst>
            <a:ext uri="{FF2B5EF4-FFF2-40B4-BE49-F238E27FC236}">
              <a16:creationId xmlns:a16="http://schemas.microsoft.com/office/drawing/2014/main" id="{EEB1BD87-A0A1-174C-AB0D-CC5DAEBED027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981" name="Text Box 552">
          <a:extLst>
            <a:ext uri="{FF2B5EF4-FFF2-40B4-BE49-F238E27FC236}">
              <a16:creationId xmlns:a16="http://schemas.microsoft.com/office/drawing/2014/main" id="{6549A516-5D8A-484F-83D6-95B3497C4854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82" name="Text Box 554">
          <a:extLst>
            <a:ext uri="{FF2B5EF4-FFF2-40B4-BE49-F238E27FC236}">
              <a16:creationId xmlns:a16="http://schemas.microsoft.com/office/drawing/2014/main" id="{46702E9E-90BB-6040-AA3D-5292EB5598F6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83" name="Text Box 557">
          <a:extLst>
            <a:ext uri="{FF2B5EF4-FFF2-40B4-BE49-F238E27FC236}">
              <a16:creationId xmlns:a16="http://schemas.microsoft.com/office/drawing/2014/main" id="{23ED0FCE-7E22-C14A-B545-AAE43928A66F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84" name="Text Box 554">
          <a:extLst>
            <a:ext uri="{FF2B5EF4-FFF2-40B4-BE49-F238E27FC236}">
              <a16:creationId xmlns:a16="http://schemas.microsoft.com/office/drawing/2014/main" id="{4EAC5E1B-B722-504D-AA00-99CCCE66E5C0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85" name="Text Box 557">
          <a:extLst>
            <a:ext uri="{FF2B5EF4-FFF2-40B4-BE49-F238E27FC236}">
              <a16:creationId xmlns:a16="http://schemas.microsoft.com/office/drawing/2014/main" id="{3363CF65-E47B-BE4A-9CA9-08A2AD48F96B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86" name="Text Box 549">
          <a:extLst>
            <a:ext uri="{FF2B5EF4-FFF2-40B4-BE49-F238E27FC236}">
              <a16:creationId xmlns:a16="http://schemas.microsoft.com/office/drawing/2014/main" id="{DA3FB97E-FF77-E647-B144-D0159CCD85DC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987" name="Text Box 552">
          <a:extLst>
            <a:ext uri="{FF2B5EF4-FFF2-40B4-BE49-F238E27FC236}">
              <a16:creationId xmlns:a16="http://schemas.microsoft.com/office/drawing/2014/main" id="{AB0510B1-C2C9-D44F-8354-404A03AB0CA0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88" name="Text Box 549">
          <a:extLst>
            <a:ext uri="{FF2B5EF4-FFF2-40B4-BE49-F238E27FC236}">
              <a16:creationId xmlns:a16="http://schemas.microsoft.com/office/drawing/2014/main" id="{2B929780-BC7B-C64D-B5C7-E8D018F2FB50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989" name="Text Box 552">
          <a:extLst>
            <a:ext uri="{FF2B5EF4-FFF2-40B4-BE49-F238E27FC236}">
              <a16:creationId xmlns:a16="http://schemas.microsoft.com/office/drawing/2014/main" id="{0113A86D-A0B1-9340-A264-92E7262F857E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90" name="Text Box 554">
          <a:extLst>
            <a:ext uri="{FF2B5EF4-FFF2-40B4-BE49-F238E27FC236}">
              <a16:creationId xmlns:a16="http://schemas.microsoft.com/office/drawing/2014/main" id="{872B0E92-ADC8-2041-BE56-4319CBA3C2AD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20</xdr:col>
      <xdr:colOff>0</xdr:colOff>
      <xdr:row>9</xdr:row>
      <xdr:rowOff>139700</xdr:rowOff>
    </xdr:from>
    <xdr:to>
      <xdr:col>20</xdr:col>
      <xdr:colOff>88900</xdr:colOff>
      <xdr:row>9</xdr:row>
      <xdr:rowOff>279400</xdr:rowOff>
    </xdr:to>
    <xdr:sp macro="" textlink="">
      <xdr:nvSpPr>
        <xdr:cNvPr id="796539" name="Text Box 556">
          <a:extLst>
            <a:ext uri="{FF2B5EF4-FFF2-40B4-BE49-F238E27FC236}">
              <a16:creationId xmlns:a16="http://schemas.microsoft.com/office/drawing/2014/main" id="{2ADBF750-FA4E-E14B-990B-F0F9D134459A}"/>
            </a:ext>
          </a:extLst>
        </xdr:cNvPr>
        <xdr:cNvSpPr txBox="1">
          <a:spLocks noChangeArrowheads="1"/>
        </xdr:cNvSpPr>
      </xdr:nvSpPr>
      <xdr:spPr bwMode="auto">
        <a:xfrm>
          <a:off x="153035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92" name="Text Box 557">
          <a:extLst>
            <a:ext uri="{FF2B5EF4-FFF2-40B4-BE49-F238E27FC236}">
              <a16:creationId xmlns:a16="http://schemas.microsoft.com/office/drawing/2014/main" id="{D7345F76-87B0-D343-95E1-1AFC561DBACD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93" name="Text Box 549">
          <a:extLst>
            <a:ext uri="{FF2B5EF4-FFF2-40B4-BE49-F238E27FC236}">
              <a16:creationId xmlns:a16="http://schemas.microsoft.com/office/drawing/2014/main" id="{F757E30B-9953-2C41-A761-6BC1C73D6B17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994" name="Text Box 552">
          <a:extLst>
            <a:ext uri="{FF2B5EF4-FFF2-40B4-BE49-F238E27FC236}">
              <a16:creationId xmlns:a16="http://schemas.microsoft.com/office/drawing/2014/main" id="{45BA9E49-8434-B44F-89F7-8DEFC7ECDA17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95" name="Text Box 554">
          <a:extLst>
            <a:ext uri="{FF2B5EF4-FFF2-40B4-BE49-F238E27FC236}">
              <a16:creationId xmlns:a16="http://schemas.microsoft.com/office/drawing/2014/main" id="{F55B8821-94E1-4E4A-9649-86FB8CF57B90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96" name="Text Box 557">
          <a:extLst>
            <a:ext uri="{FF2B5EF4-FFF2-40B4-BE49-F238E27FC236}">
              <a16:creationId xmlns:a16="http://schemas.microsoft.com/office/drawing/2014/main" id="{60E28319-3531-774A-85B0-2955A0D6F2C3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97" name="Text Box 549">
          <a:extLst>
            <a:ext uri="{FF2B5EF4-FFF2-40B4-BE49-F238E27FC236}">
              <a16:creationId xmlns:a16="http://schemas.microsoft.com/office/drawing/2014/main" id="{EEA638AE-0000-1640-AC3D-4B4360488335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998" name="Text Box 552">
          <a:extLst>
            <a:ext uri="{FF2B5EF4-FFF2-40B4-BE49-F238E27FC236}">
              <a16:creationId xmlns:a16="http://schemas.microsoft.com/office/drawing/2014/main" id="{D9D05929-9E11-DE4A-A084-9A37BECC6F82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999" name="Text Box 549">
          <a:extLst>
            <a:ext uri="{FF2B5EF4-FFF2-40B4-BE49-F238E27FC236}">
              <a16:creationId xmlns:a16="http://schemas.microsoft.com/office/drawing/2014/main" id="{D8B54B76-A81B-5C4F-B3D5-B1780682FFB8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1000" name="Text Box 552">
          <a:extLst>
            <a:ext uri="{FF2B5EF4-FFF2-40B4-BE49-F238E27FC236}">
              <a16:creationId xmlns:a16="http://schemas.microsoft.com/office/drawing/2014/main" id="{43741E4F-0375-6C43-B77F-507ED63DBB10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01" name="Text Box 549">
          <a:extLst>
            <a:ext uri="{FF2B5EF4-FFF2-40B4-BE49-F238E27FC236}">
              <a16:creationId xmlns:a16="http://schemas.microsoft.com/office/drawing/2014/main" id="{BF0BD596-61AB-FC4D-BAC9-647AEE05D677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1002" name="Text Box 552">
          <a:extLst>
            <a:ext uri="{FF2B5EF4-FFF2-40B4-BE49-F238E27FC236}">
              <a16:creationId xmlns:a16="http://schemas.microsoft.com/office/drawing/2014/main" id="{B3279C1F-7EAF-7E4A-B636-A1B393C9E550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03" name="Text Box 554">
          <a:extLst>
            <a:ext uri="{FF2B5EF4-FFF2-40B4-BE49-F238E27FC236}">
              <a16:creationId xmlns:a16="http://schemas.microsoft.com/office/drawing/2014/main" id="{22D61F78-9269-D44F-BF5D-A7A50E237E81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04" name="Text Box 557">
          <a:extLst>
            <a:ext uri="{FF2B5EF4-FFF2-40B4-BE49-F238E27FC236}">
              <a16:creationId xmlns:a16="http://schemas.microsoft.com/office/drawing/2014/main" id="{EDF1EBA1-52E4-6740-A046-DB2CF155AB2B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05" name="Text Box 554">
          <a:extLst>
            <a:ext uri="{FF2B5EF4-FFF2-40B4-BE49-F238E27FC236}">
              <a16:creationId xmlns:a16="http://schemas.microsoft.com/office/drawing/2014/main" id="{8796F948-BD33-FD48-B6B1-F5118A3614C3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06" name="Text Box 557">
          <a:extLst>
            <a:ext uri="{FF2B5EF4-FFF2-40B4-BE49-F238E27FC236}">
              <a16:creationId xmlns:a16="http://schemas.microsoft.com/office/drawing/2014/main" id="{CB2D55D5-954A-7343-A8AC-D1916E5C3AC1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07" name="Text Box 549">
          <a:extLst>
            <a:ext uri="{FF2B5EF4-FFF2-40B4-BE49-F238E27FC236}">
              <a16:creationId xmlns:a16="http://schemas.microsoft.com/office/drawing/2014/main" id="{9279EF8A-3314-4F42-889B-E0EA9B8B5D5C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1008" name="Text Box 552">
          <a:extLst>
            <a:ext uri="{FF2B5EF4-FFF2-40B4-BE49-F238E27FC236}">
              <a16:creationId xmlns:a16="http://schemas.microsoft.com/office/drawing/2014/main" id="{A53705CC-5685-0745-BA1C-5402632D3474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09" name="Text Box 549">
          <a:extLst>
            <a:ext uri="{FF2B5EF4-FFF2-40B4-BE49-F238E27FC236}">
              <a16:creationId xmlns:a16="http://schemas.microsoft.com/office/drawing/2014/main" id="{E25DA9BE-28F7-5E40-93FD-B9C66C6D20E0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1010" name="Text Box 552">
          <a:extLst>
            <a:ext uri="{FF2B5EF4-FFF2-40B4-BE49-F238E27FC236}">
              <a16:creationId xmlns:a16="http://schemas.microsoft.com/office/drawing/2014/main" id="{B4576BB4-BFA4-C54E-B502-7EEA60100C90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11" name="Text Box 554">
          <a:extLst>
            <a:ext uri="{FF2B5EF4-FFF2-40B4-BE49-F238E27FC236}">
              <a16:creationId xmlns:a16="http://schemas.microsoft.com/office/drawing/2014/main" id="{701469E4-C421-F341-AC2A-FBEA1FFBA7B4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20</xdr:col>
      <xdr:colOff>0</xdr:colOff>
      <xdr:row>9</xdr:row>
      <xdr:rowOff>139700</xdr:rowOff>
    </xdr:from>
    <xdr:to>
      <xdr:col>20</xdr:col>
      <xdr:colOff>88900</xdr:colOff>
      <xdr:row>9</xdr:row>
      <xdr:rowOff>457200</xdr:rowOff>
    </xdr:to>
    <xdr:sp macro="" textlink="">
      <xdr:nvSpPr>
        <xdr:cNvPr id="796560" name="Text Box 556">
          <a:extLst>
            <a:ext uri="{FF2B5EF4-FFF2-40B4-BE49-F238E27FC236}">
              <a16:creationId xmlns:a16="http://schemas.microsoft.com/office/drawing/2014/main" id="{6ECF904D-2A11-8A43-8E5D-3A44173FE0C9}"/>
            </a:ext>
          </a:extLst>
        </xdr:cNvPr>
        <xdr:cNvSpPr txBox="1">
          <a:spLocks noChangeArrowheads="1"/>
        </xdr:cNvSpPr>
      </xdr:nvSpPr>
      <xdr:spPr bwMode="auto">
        <a:xfrm>
          <a:off x="153035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13" name="Text Box 557">
          <a:extLst>
            <a:ext uri="{FF2B5EF4-FFF2-40B4-BE49-F238E27FC236}">
              <a16:creationId xmlns:a16="http://schemas.microsoft.com/office/drawing/2014/main" id="{8AA53DCD-3958-7E4E-8469-4A423D9B3686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14" name="Text Box 549">
          <a:extLst>
            <a:ext uri="{FF2B5EF4-FFF2-40B4-BE49-F238E27FC236}">
              <a16:creationId xmlns:a16="http://schemas.microsoft.com/office/drawing/2014/main" id="{1AB15A8B-F4E6-444E-AB9A-25FC2756FBA7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1015" name="Text Box 552">
          <a:extLst>
            <a:ext uri="{FF2B5EF4-FFF2-40B4-BE49-F238E27FC236}">
              <a16:creationId xmlns:a16="http://schemas.microsoft.com/office/drawing/2014/main" id="{E8D67B43-BB91-E14E-AF70-31825D75660B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16" name="Text Box 554">
          <a:extLst>
            <a:ext uri="{FF2B5EF4-FFF2-40B4-BE49-F238E27FC236}">
              <a16:creationId xmlns:a16="http://schemas.microsoft.com/office/drawing/2014/main" id="{7962797E-6AF4-5C46-87D8-1CF59E2B8847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17" name="Text Box 557">
          <a:extLst>
            <a:ext uri="{FF2B5EF4-FFF2-40B4-BE49-F238E27FC236}">
              <a16:creationId xmlns:a16="http://schemas.microsoft.com/office/drawing/2014/main" id="{EDDD3634-496C-9F43-A50B-F9CE7B2768AF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18" name="Text Box 549">
          <a:extLst>
            <a:ext uri="{FF2B5EF4-FFF2-40B4-BE49-F238E27FC236}">
              <a16:creationId xmlns:a16="http://schemas.microsoft.com/office/drawing/2014/main" id="{5A3CA15E-CF05-A844-B117-FC820B9B4B15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1019" name="Text Box 552">
          <a:extLst>
            <a:ext uri="{FF2B5EF4-FFF2-40B4-BE49-F238E27FC236}">
              <a16:creationId xmlns:a16="http://schemas.microsoft.com/office/drawing/2014/main" id="{924A7240-7C4C-4447-B6F6-8848AD68A39B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20" name="Text Box 549">
          <a:extLst>
            <a:ext uri="{FF2B5EF4-FFF2-40B4-BE49-F238E27FC236}">
              <a16:creationId xmlns:a16="http://schemas.microsoft.com/office/drawing/2014/main" id="{5AB94AAE-0E0C-A348-BCE9-FCC82DF0F8D5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1021" name="Text Box 552">
          <a:extLst>
            <a:ext uri="{FF2B5EF4-FFF2-40B4-BE49-F238E27FC236}">
              <a16:creationId xmlns:a16="http://schemas.microsoft.com/office/drawing/2014/main" id="{115864AE-F0A8-8F45-8299-D6D874631376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22" name="Text Box 549">
          <a:extLst>
            <a:ext uri="{FF2B5EF4-FFF2-40B4-BE49-F238E27FC236}">
              <a16:creationId xmlns:a16="http://schemas.microsoft.com/office/drawing/2014/main" id="{5593AA69-20B7-4E44-971F-28CF7C4A4503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1023" name="Text Box 552">
          <a:extLst>
            <a:ext uri="{FF2B5EF4-FFF2-40B4-BE49-F238E27FC236}">
              <a16:creationId xmlns:a16="http://schemas.microsoft.com/office/drawing/2014/main" id="{137843CE-DE34-C247-A2FD-990B8289746A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24" name="Text Box 554">
          <a:extLst>
            <a:ext uri="{FF2B5EF4-FFF2-40B4-BE49-F238E27FC236}">
              <a16:creationId xmlns:a16="http://schemas.microsoft.com/office/drawing/2014/main" id="{BCB22D1E-54F1-854D-8DDB-DD3D6086D23B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25" name="Text Box 557">
          <a:extLst>
            <a:ext uri="{FF2B5EF4-FFF2-40B4-BE49-F238E27FC236}">
              <a16:creationId xmlns:a16="http://schemas.microsoft.com/office/drawing/2014/main" id="{50EDBAC0-00DB-8940-940C-1BB12FD58660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26" name="Text Box 554">
          <a:extLst>
            <a:ext uri="{FF2B5EF4-FFF2-40B4-BE49-F238E27FC236}">
              <a16:creationId xmlns:a16="http://schemas.microsoft.com/office/drawing/2014/main" id="{12F7D18F-DD0A-F047-8BC1-285B0B892938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27" name="Text Box 557">
          <a:extLst>
            <a:ext uri="{FF2B5EF4-FFF2-40B4-BE49-F238E27FC236}">
              <a16:creationId xmlns:a16="http://schemas.microsoft.com/office/drawing/2014/main" id="{146838D1-D7D3-E947-B5D0-11FE6015CEA8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28" name="Text Box 549">
          <a:extLst>
            <a:ext uri="{FF2B5EF4-FFF2-40B4-BE49-F238E27FC236}">
              <a16:creationId xmlns:a16="http://schemas.microsoft.com/office/drawing/2014/main" id="{8547F116-3BD4-EC40-838D-563D85929E75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1029" name="Text Box 552">
          <a:extLst>
            <a:ext uri="{FF2B5EF4-FFF2-40B4-BE49-F238E27FC236}">
              <a16:creationId xmlns:a16="http://schemas.microsoft.com/office/drawing/2014/main" id="{EEA32A53-0F52-6142-A314-9CA04137E2B4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30" name="Text Box 549">
          <a:extLst>
            <a:ext uri="{FF2B5EF4-FFF2-40B4-BE49-F238E27FC236}">
              <a16:creationId xmlns:a16="http://schemas.microsoft.com/office/drawing/2014/main" id="{AE0B0E2C-A939-DA4C-B94C-E43892BCE6FD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1031" name="Text Box 552">
          <a:extLst>
            <a:ext uri="{FF2B5EF4-FFF2-40B4-BE49-F238E27FC236}">
              <a16:creationId xmlns:a16="http://schemas.microsoft.com/office/drawing/2014/main" id="{9181157A-2F74-C54E-8824-2B5921E465AE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32" name="Text Box 554">
          <a:extLst>
            <a:ext uri="{FF2B5EF4-FFF2-40B4-BE49-F238E27FC236}">
              <a16:creationId xmlns:a16="http://schemas.microsoft.com/office/drawing/2014/main" id="{88EF9BEC-A8B7-6D4C-AAB6-CE04E16AC3BF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20</xdr:col>
      <xdr:colOff>0</xdr:colOff>
      <xdr:row>9</xdr:row>
      <xdr:rowOff>139700</xdr:rowOff>
    </xdr:from>
    <xdr:to>
      <xdr:col>20</xdr:col>
      <xdr:colOff>88900</xdr:colOff>
      <xdr:row>9</xdr:row>
      <xdr:rowOff>279400</xdr:rowOff>
    </xdr:to>
    <xdr:sp macro="" textlink="">
      <xdr:nvSpPr>
        <xdr:cNvPr id="796581" name="Text Box 556">
          <a:extLst>
            <a:ext uri="{FF2B5EF4-FFF2-40B4-BE49-F238E27FC236}">
              <a16:creationId xmlns:a16="http://schemas.microsoft.com/office/drawing/2014/main" id="{B3321348-76BE-6346-AE8C-7F1E8FCB1757}"/>
            </a:ext>
          </a:extLst>
        </xdr:cNvPr>
        <xdr:cNvSpPr txBox="1">
          <a:spLocks noChangeArrowheads="1"/>
        </xdr:cNvSpPr>
      </xdr:nvSpPr>
      <xdr:spPr bwMode="auto">
        <a:xfrm>
          <a:off x="153035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34" name="Text Box 557">
          <a:extLst>
            <a:ext uri="{FF2B5EF4-FFF2-40B4-BE49-F238E27FC236}">
              <a16:creationId xmlns:a16="http://schemas.microsoft.com/office/drawing/2014/main" id="{68F703E4-98A7-EA47-AABC-D50FFADEDFF2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35" name="Text Box 549">
          <a:extLst>
            <a:ext uri="{FF2B5EF4-FFF2-40B4-BE49-F238E27FC236}">
              <a16:creationId xmlns:a16="http://schemas.microsoft.com/office/drawing/2014/main" id="{1A69A002-AC8C-7D44-A3BF-2B18EFE8C0C2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1036" name="Text Box 552">
          <a:extLst>
            <a:ext uri="{FF2B5EF4-FFF2-40B4-BE49-F238E27FC236}">
              <a16:creationId xmlns:a16="http://schemas.microsoft.com/office/drawing/2014/main" id="{E24F1694-9E58-DD4B-A03C-894FC34F9BB3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37" name="Text Box 554">
          <a:extLst>
            <a:ext uri="{FF2B5EF4-FFF2-40B4-BE49-F238E27FC236}">
              <a16:creationId xmlns:a16="http://schemas.microsoft.com/office/drawing/2014/main" id="{0D6D9542-5ED3-E747-8A53-4AFF547C8DF1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38" name="Text Box 557">
          <a:extLst>
            <a:ext uri="{FF2B5EF4-FFF2-40B4-BE49-F238E27FC236}">
              <a16:creationId xmlns:a16="http://schemas.microsoft.com/office/drawing/2014/main" id="{2E2B1D3B-4B9C-3C47-B0F3-921A2B1C8D16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39" name="Text Box 549">
          <a:extLst>
            <a:ext uri="{FF2B5EF4-FFF2-40B4-BE49-F238E27FC236}">
              <a16:creationId xmlns:a16="http://schemas.microsoft.com/office/drawing/2014/main" id="{1D59B9B5-11A1-D74E-A212-64AC2EA90FC0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1040" name="Text Box 552">
          <a:extLst>
            <a:ext uri="{FF2B5EF4-FFF2-40B4-BE49-F238E27FC236}">
              <a16:creationId xmlns:a16="http://schemas.microsoft.com/office/drawing/2014/main" id="{E8AB8265-E90A-A14F-8617-E5779B4A40E4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41" name="Text Box 549">
          <a:extLst>
            <a:ext uri="{FF2B5EF4-FFF2-40B4-BE49-F238E27FC236}">
              <a16:creationId xmlns:a16="http://schemas.microsoft.com/office/drawing/2014/main" id="{83A60AA1-9352-6049-A5C1-E2177BE95BBB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1042" name="Text Box 552">
          <a:extLst>
            <a:ext uri="{FF2B5EF4-FFF2-40B4-BE49-F238E27FC236}">
              <a16:creationId xmlns:a16="http://schemas.microsoft.com/office/drawing/2014/main" id="{87B76B6F-BE45-6946-9DE7-31EC96A63B1D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43" name="Text Box 549">
          <a:extLst>
            <a:ext uri="{FF2B5EF4-FFF2-40B4-BE49-F238E27FC236}">
              <a16:creationId xmlns:a16="http://schemas.microsoft.com/office/drawing/2014/main" id="{DE96B1A0-A207-DA4D-A98A-00278D89CDC3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1044" name="Text Box 552">
          <a:extLst>
            <a:ext uri="{FF2B5EF4-FFF2-40B4-BE49-F238E27FC236}">
              <a16:creationId xmlns:a16="http://schemas.microsoft.com/office/drawing/2014/main" id="{3259A5B5-28F7-E743-9803-611FCE041A24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45" name="Text Box 554">
          <a:extLst>
            <a:ext uri="{FF2B5EF4-FFF2-40B4-BE49-F238E27FC236}">
              <a16:creationId xmlns:a16="http://schemas.microsoft.com/office/drawing/2014/main" id="{FED5E1B0-A2B4-FA4F-BF29-B8107326419C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46" name="Text Box 557">
          <a:extLst>
            <a:ext uri="{FF2B5EF4-FFF2-40B4-BE49-F238E27FC236}">
              <a16:creationId xmlns:a16="http://schemas.microsoft.com/office/drawing/2014/main" id="{086360FD-B050-4B4B-8D0A-9A0A5B610A85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47" name="Text Box 554">
          <a:extLst>
            <a:ext uri="{FF2B5EF4-FFF2-40B4-BE49-F238E27FC236}">
              <a16:creationId xmlns:a16="http://schemas.microsoft.com/office/drawing/2014/main" id="{C3B3C486-284C-C149-A3AE-C2ACC206EDD0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48" name="Text Box 557">
          <a:extLst>
            <a:ext uri="{FF2B5EF4-FFF2-40B4-BE49-F238E27FC236}">
              <a16:creationId xmlns:a16="http://schemas.microsoft.com/office/drawing/2014/main" id="{10CBDC6D-7144-6349-B44F-78C94E6557E7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49" name="Text Box 549">
          <a:extLst>
            <a:ext uri="{FF2B5EF4-FFF2-40B4-BE49-F238E27FC236}">
              <a16:creationId xmlns:a16="http://schemas.microsoft.com/office/drawing/2014/main" id="{354CF676-997F-DE4C-9315-6C28C4483B8C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1050" name="Text Box 552">
          <a:extLst>
            <a:ext uri="{FF2B5EF4-FFF2-40B4-BE49-F238E27FC236}">
              <a16:creationId xmlns:a16="http://schemas.microsoft.com/office/drawing/2014/main" id="{1E824DFC-26FC-8941-9B6E-BB21A71EFD19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309195"/>
    <xdr:sp macro="" textlink="">
      <xdr:nvSpPr>
        <xdr:cNvPr id="1051" name="Text Box 549">
          <a:extLst>
            <a:ext uri="{FF2B5EF4-FFF2-40B4-BE49-F238E27FC236}">
              <a16:creationId xmlns:a16="http://schemas.microsoft.com/office/drawing/2014/main" id="{E6D77AB8-F77C-7548-93D4-513BA7BEE048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20</xdr:col>
      <xdr:colOff>0</xdr:colOff>
      <xdr:row>7</xdr:row>
      <xdr:rowOff>0</xdr:rowOff>
    </xdr:from>
    <xdr:ext cx="18531" cy="232916"/>
    <xdr:sp macro="" textlink="">
      <xdr:nvSpPr>
        <xdr:cNvPr id="1052" name="Text Box 552">
          <a:extLst>
            <a:ext uri="{FF2B5EF4-FFF2-40B4-BE49-F238E27FC236}">
              <a16:creationId xmlns:a16="http://schemas.microsoft.com/office/drawing/2014/main" id="{0EDA6842-46A5-284E-A101-7707938E0868}"/>
            </a:ext>
          </a:extLst>
        </xdr:cNvPr>
        <xdr:cNvSpPr txBox="1">
          <a:spLocks noChangeArrowheads="1"/>
        </xdr:cNvSpPr>
      </xdr:nvSpPr>
      <xdr:spPr bwMode="auto">
        <a:xfrm>
          <a:off x="1133475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53" name="Text Box 554">
          <a:extLst>
            <a:ext uri="{FF2B5EF4-FFF2-40B4-BE49-F238E27FC236}">
              <a16:creationId xmlns:a16="http://schemas.microsoft.com/office/drawing/2014/main" id="{AAC83B10-F0D6-5D43-8780-E29FC6FF4F97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21</xdr:col>
      <xdr:colOff>0</xdr:colOff>
      <xdr:row>9</xdr:row>
      <xdr:rowOff>139700</xdr:rowOff>
    </xdr:from>
    <xdr:to>
      <xdr:col>21</xdr:col>
      <xdr:colOff>88900</xdr:colOff>
      <xdr:row>9</xdr:row>
      <xdr:rowOff>457200</xdr:rowOff>
    </xdr:to>
    <xdr:sp macro="" textlink="">
      <xdr:nvSpPr>
        <xdr:cNvPr id="796602" name="Text Box 556">
          <a:extLst>
            <a:ext uri="{FF2B5EF4-FFF2-40B4-BE49-F238E27FC236}">
              <a16:creationId xmlns:a16="http://schemas.microsoft.com/office/drawing/2014/main" id="{D972E123-0EB2-3645-B2F2-51FA9FFBE375}"/>
            </a:ext>
          </a:extLst>
        </xdr:cNvPr>
        <xdr:cNvSpPr txBox="1">
          <a:spLocks noChangeArrowheads="1"/>
        </xdr:cNvSpPr>
      </xdr:nvSpPr>
      <xdr:spPr bwMode="auto">
        <a:xfrm>
          <a:off x="162052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55" name="Text Box 557">
          <a:extLst>
            <a:ext uri="{FF2B5EF4-FFF2-40B4-BE49-F238E27FC236}">
              <a16:creationId xmlns:a16="http://schemas.microsoft.com/office/drawing/2014/main" id="{DE4E7802-10BC-7640-8C03-BBF0E3E44663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56" name="Text Box 549">
          <a:extLst>
            <a:ext uri="{FF2B5EF4-FFF2-40B4-BE49-F238E27FC236}">
              <a16:creationId xmlns:a16="http://schemas.microsoft.com/office/drawing/2014/main" id="{5C110449-1860-7044-8933-12F1686A376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057" name="Text Box 552">
          <a:extLst>
            <a:ext uri="{FF2B5EF4-FFF2-40B4-BE49-F238E27FC236}">
              <a16:creationId xmlns:a16="http://schemas.microsoft.com/office/drawing/2014/main" id="{3EFC4B3D-7CB2-384A-977B-18B96F82F314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58" name="Text Box 554">
          <a:extLst>
            <a:ext uri="{FF2B5EF4-FFF2-40B4-BE49-F238E27FC236}">
              <a16:creationId xmlns:a16="http://schemas.microsoft.com/office/drawing/2014/main" id="{35483482-638F-9944-97FF-790C01DEF466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59" name="Text Box 557">
          <a:extLst>
            <a:ext uri="{FF2B5EF4-FFF2-40B4-BE49-F238E27FC236}">
              <a16:creationId xmlns:a16="http://schemas.microsoft.com/office/drawing/2014/main" id="{3D66F5FD-18AC-3B41-8D12-D5968ED1B52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60" name="Text Box 549">
          <a:extLst>
            <a:ext uri="{FF2B5EF4-FFF2-40B4-BE49-F238E27FC236}">
              <a16:creationId xmlns:a16="http://schemas.microsoft.com/office/drawing/2014/main" id="{DB1B07AE-125E-0946-A662-B0DBED3080E9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061" name="Text Box 552">
          <a:extLst>
            <a:ext uri="{FF2B5EF4-FFF2-40B4-BE49-F238E27FC236}">
              <a16:creationId xmlns:a16="http://schemas.microsoft.com/office/drawing/2014/main" id="{1FA25C4F-73EA-A843-8D67-43B1CFB952D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62" name="Text Box 549">
          <a:extLst>
            <a:ext uri="{FF2B5EF4-FFF2-40B4-BE49-F238E27FC236}">
              <a16:creationId xmlns:a16="http://schemas.microsoft.com/office/drawing/2014/main" id="{A404FB2D-0A40-6E40-8614-41C9D81B6AC8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063" name="Text Box 552">
          <a:extLst>
            <a:ext uri="{FF2B5EF4-FFF2-40B4-BE49-F238E27FC236}">
              <a16:creationId xmlns:a16="http://schemas.microsoft.com/office/drawing/2014/main" id="{DFB13935-1F37-4B40-8239-6CF8EC1EBB86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64" name="Text Box 549">
          <a:extLst>
            <a:ext uri="{FF2B5EF4-FFF2-40B4-BE49-F238E27FC236}">
              <a16:creationId xmlns:a16="http://schemas.microsoft.com/office/drawing/2014/main" id="{A10AEAD8-CC9C-E246-BDE3-F582C5B61B0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065" name="Text Box 552">
          <a:extLst>
            <a:ext uri="{FF2B5EF4-FFF2-40B4-BE49-F238E27FC236}">
              <a16:creationId xmlns:a16="http://schemas.microsoft.com/office/drawing/2014/main" id="{83247AB8-1E08-0047-8E7B-894DB942FF8C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66" name="Text Box 554">
          <a:extLst>
            <a:ext uri="{FF2B5EF4-FFF2-40B4-BE49-F238E27FC236}">
              <a16:creationId xmlns:a16="http://schemas.microsoft.com/office/drawing/2014/main" id="{D78FDE3C-D020-B248-99FA-67C212028F0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67" name="Text Box 557">
          <a:extLst>
            <a:ext uri="{FF2B5EF4-FFF2-40B4-BE49-F238E27FC236}">
              <a16:creationId xmlns:a16="http://schemas.microsoft.com/office/drawing/2014/main" id="{F166D37A-AE5C-694D-8F03-9C1E5FEB882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68" name="Text Box 554">
          <a:extLst>
            <a:ext uri="{FF2B5EF4-FFF2-40B4-BE49-F238E27FC236}">
              <a16:creationId xmlns:a16="http://schemas.microsoft.com/office/drawing/2014/main" id="{02E11BAF-0361-AD49-9281-CAC8C5B2AC14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69" name="Text Box 557">
          <a:extLst>
            <a:ext uri="{FF2B5EF4-FFF2-40B4-BE49-F238E27FC236}">
              <a16:creationId xmlns:a16="http://schemas.microsoft.com/office/drawing/2014/main" id="{2D6CC7C9-1ABC-4048-A59A-8F58F793D95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70" name="Text Box 549">
          <a:extLst>
            <a:ext uri="{FF2B5EF4-FFF2-40B4-BE49-F238E27FC236}">
              <a16:creationId xmlns:a16="http://schemas.microsoft.com/office/drawing/2014/main" id="{7CDC0849-402C-A344-9A4C-3C69261B98C4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071" name="Text Box 552">
          <a:extLst>
            <a:ext uri="{FF2B5EF4-FFF2-40B4-BE49-F238E27FC236}">
              <a16:creationId xmlns:a16="http://schemas.microsoft.com/office/drawing/2014/main" id="{71881F04-D6AF-AD47-8C60-0D78C59E9743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72" name="Text Box 549">
          <a:extLst>
            <a:ext uri="{FF2B5EF4-FFF2-40B4-BE49-F238E27FC236}">
              <a16:creationId xmlns:a16="http://schemas.microsoft.com/office/drawing/2014/main" id="{FEE92CB9-C31E-8E4A-84BF-BC3D9768866D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073" name="Text Box 552">
          <a:extLst>
            <a:ext uri="{FF2B5EF4-FFF2-40B4-BE49-F238E27FC236}">
              <a16:creationId xmlns:a16="http://schemas.microsoft.com/office/drawing/2014/main" id="{9E84A7D6-1ED9-8742-9B2A-5D48C8161024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74" name="Text Box 554">
          <a:extLst>
            <a:ext uri="{FF2B5EF4-FFF2-40B4-BE49-F238E27FC236}">
              <a16:creationId xmlns:a16="http://schemas.microsoft.com/office/drawing/2014/main" id="{2D0F7FC5-7A16-2C4F-A3B2-59E4FA023BDE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21</xdr:col>
      <xdr:colOff>0</xdr:colOff>
      <xdr:row>9</xdr:row>
      <xdr:rowOff>139700</xdr:rowOff>
    </xdr:from>
    <xdr:to>
      <xdr:col>21</xdr:col>
      <xdr:colOff>88900</xdr:colOff>
      <xdr:row>9</xdr:row>
      <xdr:rowOff>279400</xdr:rowOff>
    </xdr:to>
    <xdr:sp macro="" textlink="">
      <xdr:nvSpPr>
        <xdr:cNvPr id="796623" name="Text Box 556">
          <a:extLst>
            <a:ext uri="{FF2B5EF4-FFF2-40B4-BE49-F238E27FC236}">
              <a16:creationId xmlns:a16="http://schemas.microsoft.com/office/drawing/2014/main" id="{B0B290B5-B7C9-4E4A-8C5E-EF22ACFA3200}"/>
            </a:ext>
          </a:extLst>
        </xdr:cNvPr>
        <xdr:cNvSpPr txBox="1">
          <a:spLocks noChangeArrowheads="1"/>
        </xdr:cNvSpPr>
      </xdr:nvSpPr>
      <xdr:spPr bwMode="auto">
        <a:xfrm>
          <a:off x="162052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76" name="Text Box 557">
          <a:extLst>
            <a:ext uri="{FF2B5EF4-FFF2-40B4-BE49-F238E27FC236}">
              <a16:creationId xmlns:a16="http://schemas.microsoft.com/office/drawing/2014/main" id="{2FC30870-BAAD-434F-A214-2B4FFAC80B3F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77" name="Text Box 549">
          <a:extLst>
            <a:ext uri="{FF2B5EF4-FFF2-40B4-BE49-F238E27FC236}">
              <a16:creationId xmlns:a16="http://schemas.microsoft.com/office/drawing/2014/main" id="{382E1B3C-9B6B-0F43-8D97-890BFACA3F2D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078" name="Text Box 552">
          <a:extLst>
            <a:ext uri="{FF2B5EF4-FFF2-40B4-BE49-F238E27FC236}">
              <a16:creationId xmlns:a16="http://schemas.microsoft.com/office/drawing/2014/main" id="{CAC8096F-9F92-9F4D-B317-D2CD77EAD90F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79" name="Text Box 554">
          <a:extLst>
            <a:ext uri="{FF2B5EF4-FFF2-40B4-BE49-F238E27FC236}">
              <a16:creationId xmlns:a16="http://schemas.microsoft.com/office/drawing/2014/main" id="{31C1B915-6DC3-9D4E-830C-528429EE994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80" name="Text Box 557">
          <a:extLst>
            <a:ext uri="{FF2B5EF4-FFF2-40B4-BE49-F238E27FC236}">
              <a16:creationId xmlns:a16="http://schemas.microsoft.com/office/drawing/2014/main" id="{4C624E57-A0CE-AF46-BCB3-F28F8AF32766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81" name="Text Box 549">
          <a:extLst>
            <a:ext uri="{FF2B5EF4-FFF2-40B4-BE49-F238E27FC236}">
              <a16:creationId xmlns:a16="http://schemas.microsoft.com/office/drawing/2014/main" id="{31100998-E9E5-F549-AAA6-DB385FC74F6E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082" name="Text Box 552">
          <a:extLst>
            <a:ext uri="{FF2B5EF4-FFF2-40B4-BE49-F238E27FC236}">
              <a16:creationId xmlns:a16="http://schemas.microsoft.com/office/drawing/2014/main" id="{AEE88CA7-CAA8-0840-9D06-5A2426C53F93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83" name="Text Box 549">
          <a:extLst>
            <a:ext uri="{FF2B5EF4-FFF2-40B4-BE49-F238E27FC236}">
              <a16:creationId xmlns:a16="http://schemas.microsoft.com/office/drawing/2014/main" id="{A9BC80BA-392C-1242-94D9-6491AD0DA95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084" name="Text Box 552">
          <a:extLst>
            <a:ext uri="{FF2B5EF4-FFF2-40B4-BE49-F238E27FC236}">
              <a16:creationId xmlns:a16="http://schemas.microsoft.com/office/drawing/2014/main" id="{4037622A-10C3-914B-8035-C0F662B5CDE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85" name="Text Box 549">
          <a:extLst>
            <a:ext uri="{FF2B5EF4-FFF2-40B4-BE49-F238E27FC236}">
              <a16:creationId xmlns:a16="http://schemas.microsoft.com/office/drawing/2014/main" id="{B59E2677-9249-E34C-842A-9E583861A16F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086" name="Text Box 552">
          <a:extLst>
            <a:ext uri="{FF2B5EF4-FFF2-40B4-BE49-F238E27FC236}">
              <a16:creationId xmlns:a16="http://schemas.microsoft.com/office/drawing/2014/main" id="{0A40926C-6273-6647-B382-0A80E27F6A16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87" name="Text Box 554">
          <a:extLst>
            <a:ext uri="{FF2B5EF4-FFF2-40B4-BE49-F238E27FC236}">
              <a16:creationId xmlns:a16="http://schemas.microsoft.com/office/drawing/2014/main" id="{2F4C387A-D54F-0742-8849-908B2D6DBC23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88" name="Text Box 557">
          <a:extLst>
            <a:ext uri="{FF2B5EF4-FFF2-40B4-BE49-F238E27FC236}">
              <a16:creationId xmlns:a16="http://schemas.microsoft.com/office/drawing/2014/main" id="{9A9BA212-4EF6-5044-B87B-DF285A5319B6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89" name="Text Box 554">
          <a:extLst>
            <a:ext uri="{FF2B5EF4-FFF2-40B4-BE49-F238E27FC236}">
              <a16:creationId xmlns:a16="http://schemas.microsoft.com/office/drawing/2014/main" id="{0B95DCA6-34D3-AE4D-8904-D256E66BC7B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90" name="Text Box 557">
          <a:extLst>
            <a:ext uri="{FF2B5EF4-FFF2-40B4-BE49-F238E27FC236}">
              <a16:creationId xmlns:a16="http://schemas.microsoft.com/office/drawing/2014/main" id="{276BF294-DF4F-7B4C-B6A4-1797C251AF2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91" name="Text Box 549">
          <a:extLst>
            <a:ext uri="{FF2B5EF4-FFF2-40B4-BE49-F238E27FC236}">
              <a16:creationId xmlns:a16="http://schemas.microsoft.com/office/drawing/2014/main" id="{6511732A-4D24-AB4E-A0BB-31E5D4ACF198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092" name="Text Box 552">
          <a:extLst>
            <a:ext uri="{FF2B5EF4-FFF2-40B4-BE49-F238E27FC236}">
              <a16:creationId xmlns:a16="http://schemas.microsoft.com/office/drawing/2014/main" id="{B90FD071-AC82-A541-8459-A8FBD468A0AE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93" name="Text Box 549">
          <a:extLst>
            <a:ext uri="{FF2B5EF4-FFF2-40B4-BE49-F238E27FC236}">
              <a16:creationId xmlns:a16="http://schemas.microsoft.com/office/drawing/2014/main" id="{2845E96E-717B-D941-917C-5CB007E080F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094" name="Text Box 552">
          <a:extLst>
            <a:ext uri="{FF2B5EF4-FFF2-40B4-BE49-F238E27FC236}">
              <a16:creationId xmlns:a16="http://schemas.microsoft.com/office/drawing/2014/main" id="{86BC3CF7-1A0A-9B42-ADF6-181E6F344E0E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95" name="Text Box 554">
          <a:extLst>
            <a:ext uri="{FF2B5EF4-FFF2-40B4-BE49-F238E27FC236}">
              <a16:creationId xmlns:a16="http://schemas.microsoft.com/office/drawing/2014/main" id="{983ED0D3-EF03-A548-8BAD-8E08FEDB7B20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21</xdr:col>
      <xdr:colOff>0</xdr:colOff>
      <xdr:row>9</xdr:row>
      <xdr:rowOff>139700</xdr:rowOff>
    </xdr:from>
    <xdr:to>
      <xdr:col>21</xdr:col>
      <xdr:colOff>88900</xdr:colOff>
      <xdr:row>9</xdr:row>
      <xdr:rowOff>457200</xdr:rowOff>
    </xdr:to>
    <xdr:sp macro="" textlink="">
      <xdr:nvSpPr>
        <xdr:cNvPr id="796644" name="Text Box 556">
          <a:extLst>
            <a:ext uri="{FF2B5EF4-FFF2-40B4-BE49-F238E27FC236}">
              <a16:creationId xmlns:a16="http://schemas.microsoft.com/office/drawing/2014/main" id="{5976A46B-A1AD-2A44-86B0-D764805D33F4}"/>
            </a:ext>
          </a:extLst>
        </xdr:cNvPr>
        <xdr:cNvSpPr txBox="1">
          <a:spLocks noChangeArrowheads="1"/>
        </xdr:cNvSpPr>
      </xdr:nvSpPr>
      <xdr:spPr bwMode="auto">
        <a:xfrm>
          <a:off x="162052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97" name="Text Box 557">
          <a:extLst>
            <a:ext uri="{FF2B5EF4-FFF2-40B4-BE49-F238E27FC236}">
              <a16:creationId xmlns:a16="http://schemas.microsoft.com/office/drawing/2014/main" id="{127DA90E-0DBD-3846-A220-B68EEA1132ED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098" name="Text Box 549">
          <a:extLst>
            <a:ext uri="{FF2B5EF4-FFF2-40B4-BE49-F238E27FC236}">
              <a16:creationId xmlns:a16="http://schemas.microsoft.com/office/drawing/2014/main" id="{AC0CBEC4-631A-7548-AB28-9DFBA5AF2E07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099" name="Text Box 552">
          <a:extLst>
            <a:ext uri="{FF2B5EF4-FFF2-40B4-BE49-F238E27FC236}">
              <a16:creationId xmlns:a16="http://schemas.microsoft.com/office/drawing/2014/main" id="{A9C64083-17DA-C848-92C6-B21D6D79D540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00" name="Text Box 554">
          <a:extLst>
            <a:ext uri="{FF2B5EF4-FFF2-40B4-BE49-F238E27FC236}">
              <a16:creationId xmlns:a16="http://schemas.microsoft.com/office/drawing/2014/main" id="{E6E07F97-5F59-3E4E-A07D-AEFBD3D0C190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01" name="Text Box 557">
          <a:extLst>
            <a:ext uri="{FF2B5EF4-FFF2-40B4-BE49-F238E27FC236}">
              <a16:creationId xmlns:a16="http://schemas.microsoft.com/office/drawing/2014/main" id="{9E95ACA5-5916-304F-BEA3-3A8ABC4A3023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02" name="Text Box 549">
          <a:extLst>
            <a:ext uri="{FF2B5EF4-FFF2-40B4-BE49-F238E27FC236}">
              <a16:creationId xmlns:a16="http://schemas.microsoft.com/office/drawing/2014/main" id="{3EA43D94-5437-9D46-B826-1C4C1D0271FD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03" name="Text Box 552">
          <a:extLst>
            <a:ext uri="{FF2B5EF4-FFF2-40B4-BE49-F238E27FC236}">
              <a16:creationId xmlns:a16="http://schemas.microsoft.com/office/drawing/2014/main" id="{2B8E20FC-EB24-B741-BFFB-CEFBBA04CB5E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04" name="Text Box 549">
          <a:extLst>
            <a:ext uri="{FF2B5EF4-FFF2-40B4-BE49-F238E27FC236}">
              <a16:creationId xmlns:a16="http://schemas.microsoft.com/office/drawing/2014/main" id="{251E104E-364A-5E4E-95CC-31DA80B6C5C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05" name="Text Box 552">
          <a:extLst>
            <a:ext uri="{FF2B5EF4-FFF2-40B4-BE49-F238E27FC236}">
              <a16:creationId xmlns:a16="http://schemas.microsoft.com/office/drawing/2014/main" id="{3DBFBA34-C60C-8E4B-8317-54B7DC44A74E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06" name="Text Box 549">
          <a:extLst>
            <a:ext uri="{FF2B5EF4-FFF2-40B4-BE49-F238E27FC236}">
              <a16:creationId xmlns:a16="http://schemas.microsoft.com/office/drawing/2014/main" id="{FF0560DB-F41C-734B-9022-39CB5FAB2E48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07" name="Text Box 552">
          <a:extLst>
            <a:ext uri="{FF2B5EF4-FFF2-40B4-BE49-F238E27FC236}">
              <a16:creationId xmlns:a16="http://schemas.microsoft.com/office/drawing/2014/main" id="{72D76FFA-1F91-444C-BB5F-FBF88C69D40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08" name="Text Box 554">
          <a:extLst>
            <a:ext uri="{FF2B5EF4-FFF2-40B4-BE49-F238E27FC236}">
              <a16:creationId xmlns:a16="http://schemas.microsoft.com/office/drawing/2014/main" id="{14D6787A-249E-3A4A-A51E-FE296894816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09" name="Text Box 557">
          <a:extLst>
            <a:ext uri="{FF2B5EF4-FFF2-40B4-BE49-F238E27FC236}">
              <a16:creationId xmlns:a16="http://schemas.microsoft.com/office/drawing/2014/main" id="{B59F20E1-3BDC-F74E-84E1-FCE934E646ED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10" name="Text Box 554">
          <a:extLst>
            <a:ext uri="{FF2B5EF4-FFF2-40B4-BE49-F238E27FC236}">
              <a16:creationId xmlns:a16="http://schemas.microsoft.com/office/drawing/2014/main" id="{13A0EBCA-5FC8-8C4A-B843-9BD0837C002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11" name="Text Box 557">
          <a:extLst>
            <a:ext uri="{FF2B5EF4-FFF2-40B4-BE49-F238E27FC236}">
              <a16:creationId xmlns:a16="http://schemas.microsoft.com/office/drawing/2014/main" id="{A8AA64B4-BF7E-F94B-BDE5-FD183BB11597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12" name="Text Box 549">
          <a:extLst>
            <a:ext uri="{FF2B5EF4-FFF2-40B4-BE49-F238E27FC236}">
              <a16:creationId xmlns:a16="http://schemas.microsoft.com/office/drawing/2014/main" id="{CF31255F-F4F4-E94B-B0E1-5E472B4D61AC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13" name="Text Box 552">
          <a:extLst>
            <a:ext uri="{FF2B5EF4-FFF2-40B4-BE49-F238E27FC236}">
              <a16:creationId xmlns:a16="http://schemas.microsoft.com/office/drawing/2014/main" id="{995978EA-EE81-ED40-BCB4-5BCABA0BD707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14" name="Text Box 549">
          <a:extLst>
            <a:ext uri="{FF2B5EF4-FFF2-40B4-BE49-F238E27FC236}">
              <a16:creationId xmlns:a16="http://schemas.microsoft.com/office/drawing/2014/main" id="{39C363FD-4AE1-F049-9E81-00F0D73169C8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15" name="Text Box 552">
          <a:extLst>
            <a:ext uri="{FF2B5EF4-FFF2-40B4-BE49-F238E27FC236}">
              <a16:creationId xmlns:a16="http://schemas.microsoft.com/office/drawing/2014/main" id="{E295A72C-666A-1B43-B6BC-8D4F2DF2B3A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16" name="Text Box 554">
          <a:extLst>
            <a:ext uri="{FF2B5EF4-FFF2-40B4-BE49-F238E27FC236}">
              <a16:creationId xmlns:a16="http://schemas.microsoft.com/office/drawing/2014/main" id="{6F9A500E-3348-9B43-9B11-AACDF16AF2CB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21</xdr:col>
      <xdr:colOff>0</xdr:colOff>
      <xdr:row>9</xdr:row>
      <xdr:rowOff>139700</xdr:rowOff>
    </xdr:from>
    <xdr:to>
      <xdr:col>21</xdr:col>
      <xdr:colOff>88900</xdr:colOff>
      <xdr:row>9</xdr:row>
      <xdr:rowOff>279400</xdr:rowOff>
    </xdr:to>
    <xdr:sp macro="" textlink="">
      <xdr:nvSpPr>
        <xdr:cNvPr id="796665" name="Text Box 556">
          <a:extLst>
            <a:ext uri="{FF2B5EF4-FFF2-40B4-BE49-F238E27FC236}">
              <a16:creationId xmlns:a16="http://schemas.microsoft.com/office/drawing/2014/main" id="{27679CC5-AF1B-7B41-9783-322121CA4AF9}"/>
            </a:ext>
          </a:extLst>
        </xdr:cNvPr>
        <xdr:cNvSpPr txBox="1">
          <a:spLocks noChangeArrowheads="1"/>
        </xdr:cNvSpPr>
      </xdr:nvSpPr>
      <xdr:spPr bwMode="auto">
        <a:xfrm>
          <a:off x="162052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18" name="Text Box 557">
          <a:extLst>
            <a:ext uri="{FF2B5EF4-FFF2-40B4-BE49-F238E27FC236}">
              <a16:creationId xmlns:a16="http://schemas.microsoft.com/office/drawing/2014/main" id="{ABC73341-F316-5842-A580-81505A63A699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19" name="Text Box 549">
          <a:extLst>
            <a:ext uri="{FF2B5EF4-FFF2-40B4-BE49-F238E27FC236}">
              <a16:creationId xmlns:a16="http://schemas.microsoft.com/office/drawing/2014/main" id="{76969EBF-EAD3-8B41-9B54-D32DBCCE107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20" name="Text Box 552">
          <a:extLst>
            <a:ext uri="{FF2B5EF4-FFF2-40B4-BE49-F238E27FC236}">
              <a16:creationId xmlns:a16="http://schemas.microsoft.com/office/drawing/2014/main" id="{8D28A44D-EC6A-6341-8CD8-AB1EC6D58DE8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21" name="Text Box 554">
          <a:extLst>
            <a:ext uri="{FF2B5EF4-FFF2-40B4-BE49-F238E27FC236}">
              <a16:creationId xmlns:a16="http://schemas.microsoft.com/office/drawing/2014/main" id="{F54DECCC-9380-934B-AEF4-E57FB4765DA0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22" name="Text Box 557">
          <a:extLst>
            <a:ext uri="{FF2B5EF4-FFF2-40B4-BE49-F238E27FC236}">
              <a16:creationId xmlns:a16="http://schemas.microsoft.com/office/drawing/2014/main" id="{4E91B531-3E8D-3A46-B757-FB21D8FA2FC4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23" name="Text Box 549">
          <a:extLst>
            <a:ext uri="{FF2B5EF4-FFF2-40B4-BE49-F238E27FC236}">
              <a16:creationId xmlns:a16="http://schemas.microsoft.com/office/drawing/2014/main" id="{47862C04-1EF5-A54A-A15E-F00B00C6A4E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24" name="Text Box 552">
          <a:extLst>
            <a:ext uri="{FF2B5EF4-FFF2-40B4-BE49-F238E27FC236}">
              <a16:creationId xmlns:a16="http://schemas.microsoft.com/office/drawing/2014/main" id="{FC244CFC-4E35-EB41-9BC3-AAC08F176E4C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25" name="Text Box 549">
          <a:extLst>
            <a:ext uri="{FF2B5EF4-FFF2-40B4-BE49-F238E27FC236}">
              <a16:creationId xmlns:a16="http://schemas.microsoft.com/office/drawing/2014/main" id="{4B506A75-CBE3-0F42-AA24-B2452C2C23A6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26" name="Text Box 552">
          <a:extLst>
            <a:ext uri="{FF2B5EF4-FFF2-40B4-BE49-F238E27FC236}">
              <a16:creationId xmlns:a16="http://schemas.microsoft.com/office/drawing/2014/main" id="{41F78083-2EA5-1646-B4EF-1C86A6BB25F6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27" name="Text Box 549">
          <a:extLst>
            <a:ext uri="{FF2B5EF4-FFF2-40B4-BE49-F238E27FC236}">
              <a16:creationId xmlns:a16="http://schemas.microsoft.com/office/drawing/2014/main" id="{EAA5C478-BAC1-AE4E-BDE3-B1D5466CF4E8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28" name="Text Box 552">
          <a:extLst>
            <a:ext uri="{FF2B5EF4-FFF2-40B4-BE49-F238E27FC236}">
              <a16:creationId xmlns:a16="http://schemas.microsoft.com/office/drawing/2014/main" id="{8D0C0105-C8B1-4C4E-9AC0-742553177380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29" name="Text Box 554">
          <a:extLst>
            <a:ext uri="{FF2B5EF4-FFF2-40B4-BE49-F238E27FC236}">
              <a16:creationId xmlns:a16="http://schemas.microsoft.com/office/drawing/2014/main" id="{AEB12373-C96A-0B44-A529-D373F85759D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30" name="Text Box 557">
          <a:extLst>
            <a:ext uri="{FF2B5EF4-FFF2-40B4-BE49-F238E27FC236}">
              <a16:creationId xmlns:a16="http://schemas.microsoft.com/office/drawing/2014/main" id="{B129F5B7-4BB4-354E-B63E-319D3E1E2A37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31" name="Text Box 554">
          <a:extLst>
            <a:ext uri="{FF2B5EF4-FFF2-40B4-BE49-F238E27FC236}">
              <a16:creationId xmlns:a16="http://schemas.microsoft.com/office/drawing/2014/main" id="{B7B81581-D341-9B4B-9C87-1B303BC382E3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32" name="Text Box 557">
          <a:extLst>
            <a:ext uri="{FF2B5EF4-FFF2-40B4-BE49-F238E27FC236}">
              <a16:creationId xmlns:a16="http://schemas.microsoft.com/office/drawing/2014/main" id="{BE94BACE-573C-9B47-B87D-891CDE6907BD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33" name="Text Box 549">
          <a:extLst>
            <a:ext uri="{FF2B5EF4-FFF2-40B4-BE49-F238E27FC236}">
              <a16:creationId xmlns:a16="http://schemas.microsoft.com/office/drawing/2014/main" id="{4ABEA108-8C9B-424E-8246-FDDCFBC442C0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34" name="Text Box 552">
          <a:extLst>
            <a:ext uri="{FF2B5EF4-FFF2-40B4-BE49-F238E27FC236}">
              <a16:creationId xmlns:a16="http://schemas.microsoft.com/office/drawing/2014/main" id="{FF1B94F6-165D-C143-AC64-07590BAA66D6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35" name="Text Box 549">
          <a:extLst>
            <a:ext uri="{FF2B5EF4-FFF2-40B4-BE49-F238E27FC236}">
              <a16:creationId xmlns:a16="http://schemas.microsoft.com/office/drawing/2014/main" id="{126FBB3A-A925-A045-90F5-BB6C2EF49B20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36" name="Text Box 552">
          <a:extLst>
            <a:ext uri="{FF2B5EF4-FFF2-40B4-BE49-F238E27FC236}">
              <a16:creationId xmlns:a16="http://schemas.microsoft.com/office/drawing/2014/main" id="{2C5E7985-1417-9742-A0A4-A238B72EF336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37" name="Text Box 554">
          <a:extLst>
            <a:ext uri="{FF2B5EF4-FFF2-40B4-BE49-F238E27FC236}">
              <a16:creationId xmlns:a16="http://schemas.microsoft.com/office/drawing/2014/main" id="{7C2A5BCD-133B-DC4B-A2B7-CAC100D0E61E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21</xdr:col>
      <xdr:colOff>0</xdr:colOff>
      <xdr:row>9</xdr:row>
      <xdr:rowOff>139700</xdr:rowOff>
    </xdr:from>
    <xdr:to>
      <xdr:col>21</xdr:col>
      <xdr:colOff>88900</xdr:colOff>
      <xdr:row>9</xdr:row>
      <xdr:rowOff>457200</xdr:rowOff>
    </xdr:to>
    <xdr:sp macro="" textlink="">
      <xdr:nvSpPr>
        <xdr:cNvPr id="796686" name="Text Box 556">
          <a:extLst>
            <a:ext uri="{FF2B5EF4-FFF2-40B4-BE49-F238E27FC236}">
              <a16:creationId xmlns:a16="http://schemas.microsoft.com/office/drawing/2014/main" id="{31EE1702-476E-D44F-9B08-D6DAC6EACBB6}"/>
            </a:ext>
          </a:extLst>
        </xdr:cNvPr>
        <xdr:cNvSpPr txBox="1">
          <a:spLocks noChangeArrowheads="1"/>
        </xdr:cNvSpPr>
      </xdr:nvSpPr>
      <xdr:spPr bwMode="auto">
        <a:xfrm>
          <a:off x="162052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39" name="Text Box 557">
          <a:extLst>
            <a:ext uri="{FF2B5EF4-FFF2-40B4-BE49-F238E27FC236}">
              <a16:creationId xmlns:a16="http://schemas.microsoft.com/office/drawing/2014/main" id="{D9C963C0-9677-644A-B002-0482A34C2B2E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40" name="Text Box 549">
          <a:extLst>
            <a:ext uri="{FF2B5EF4-FFF2-40B4-BE49-F238E27FC236}">
              <a16:creationId xmlns:a16="http://schemas.microsoft.com/office/drawing/2014/main" id="{1F8296C0-5350-4340-A622-BD25D4C563F6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41" name="Text Box 552">
          <a:extLst>
            <a:ext uri="{FF2B5EF4-FFF2-40B4-BE49-F238E27FC236}">
              <a16:creationId xmlns:a16="http://schemas.microsoft.com/office/drawing/2014/main" id="{3CD0363A-D491-AC42-AF93-567BA0BD15EF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42" name="Text Box 554">
          <a:extLst>
            <a:ext uri="{FF2B5EF4-FFF2-40B4-BE49-F238E27FC236}">
              <a16:creationId xmlns:a16="http://schemas.microsoft.com/office/drawing/2014/main" id="{7F8C0E4C-E197-284D-BE09-25EFC565B293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43" name="Text Box 557">
          <a:extLst>
            <a:ext uri="{FF2B5EF4-FFF2-40B4-BE49-F238E27FC236}">
              <a16:creationId xmlns:a16="http://schemas.microsoft.com/office/drawing/2014/main" id="{A54D0BAF-52BC-4A41-92A6-337464D2E243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44" name="Text Box 549">
          <a:extLst>
            <a:ext uri="{FF2B5EF4-FFF2-40B4-BE49-F238E27FC236}">
              <a16:creationId xmlns:a16="http://schemas.microsoft.com/office/drawing/2014/main" id="{F400A6CE-BC3B-FF4E-8534-01359AC54327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45" name="Text Box 552">
          <a:extLst>
            <a:ext uri="{FF2B5EF4-FFF2-40B4-BE49-F238E27FC236}">
              <a16:creationId xmlns:a16="http://schemas.microsoft.com/office/drawing/2014/main" id="{939574F1-F65F-4149-86F2-72659423B21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46" name="Text Box 549">
          <a:extLst>
            <a:ext uri="{FF2B5EF4-FFF2-40B4-BE49-F238E27FC236}">
              <a16:creationId xmlns:a16="http://schemas.microsoft.com/office/drawing/2014/main" id="{CBFA1F6F-BF8A-294A-9E12-3BA95F179154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47" name="Text Box 552">
          <a:extLst>
            <a:ext uri="{FF2B5EF4-FFF2-40B4-BE49-F238E27FC236}">
              <a16:creationId xmlns:a16="http://schemas.microsoft.com/office/drawing/2014/main" id="{BDACE2AA-56A4-5247-82DF-DF1437E4A390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48" name="Text Box 549">
          <a:extLst>
            <a:ext uri="{FF2B5EF4-FFF2-40B4-BE49-F238E27FC236}">
              <a16:creationId xmlns:a16="http://schemas.microsoft.com/office/drawing/2014/main" id="{B551A06C-BABC-A647-AF05-1801270AC21F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49" name="Text Box 552">
          <a:extLst>
            <a:ext uri="{FF2B5EF4-FFF2-40B4-BE49-F238E27FC236}">
              <a16:creationId xmlns:a16="http://schemas.microsoft.com/office/drawing/2014/main" id="{3E24FF94-B3BC-1A4B-AD35-84457D0AB9EE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50" name="Text Box 554">
          <a:extLst>
            <a:ext uri="{FF2B5EF4-FFF2-40B4-BE49-F238E27FC236}">
              <a16:creationId xmlns:a16="http://schemas.microsoft.com/office/drawing/2014/main" id="{929437D9-2A1C-1940-9C27-C8BD0C03AC4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51" name="Text Box 557">
          <a:extLst>
            <a:ext uri="{FF2B5EF4-FFF2-40B4-BE49-F238E27FC236}">
              <a16:creationId xmlns:a16="http://schemas.microsoft.com/office/drawing/2014/main" id="{8623A469-EA94-9046-8193-EBCD6CD5404F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52" name="Text Box 554">
          <a:extLst>
            <a:ext uri="{FF2B5EF4-FFF2-40B4-BE49-F238E27FC236}">
              <a16:creationId xmlns:a16="http://schemas.microsoft.com/office/drawing/2014/main" id="{D43508D9-E481-3747-9DD2-125C5303BA5C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53" name="Text Box 557">
          <a:extLst>
            <a:ext uri="{FF2B5EF4-FFF2-40B4-BE49-F238E27FC236}">
              <a16:creationId xmlns:a16="http://schemas.microsoft.com/office/drawing/2014/main" id="{FC06387B-9941-3544-A3AC-1E70602622FB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54" name="Text Box 549">
          <a:extLst>
            <a:ext uri="{FF2B5EF4-FFF2-40B4-BE49-F238E27FC236}">
              <a16:creationId xmlns:a16="http://schemas.microsoft.com/office/drawing/2014/main" id="{65EFCCB2-38F2-9847-9981-FB8486BA2966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55" name="Text Box 552">
          <a:extLst>
            <a:ext uri="{FF2B5EF4-FFF2-40B4-BE49-F238E27FC236}">
              <a16:creationId xmlns:a16="http://schemas.microsoft.com/office/drawing/2014/main" id="{FFA31739-D867-6E4D-B783-1F8B0DCF264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56" name="Text Box 549">
          <a:extLst>
            <a:ext uri="{FF2B5EF4-FFF2-40B4-BE49-F238E27FC236}">
              <a16:creationId xmlns:a16="http://schemas.microsoft.com/office/drawing/2014/main" id="{484A741C-D182-6845-AC21-82348F11716F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57" name="Text Box 552">
          <a:extLst>
            <a:ext uri="{FF2B5EF4-FFF2-40B4-BE49-F238E27FC236}">
              <a16:creationId xmlns:a16="http://schemas.microsoft.com/office/drawing/2014/main" id="{206EEAA6-6796-D744-AF8F-0C25B6F7BC16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58" name="Text Box 554">
          <a:extLst>
            <a:ext uri="{FF2B5EF4-FFF2-40B4-BE49-F238E27FC236}">
              <a16:creationId xmlns:a16="http://schemas.microsoft.com/office/drawing/2014/main" id="{6EA082D8-1EA4-1B46-99D8-592FE3873D49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21</xdr:col>
      <xdr:colOff>0</xdr:colOff>
      <xdr:row>9</xdr:row>
      <xdr:rowOff>139700</xdr:rowOff>
    </xdr:from>
    <xdr:to>
      <xdr:col>21</xdr:col>
      <xdr:colOff>88900</xdr:colOff>
      <xdr:row>9</xdr:row>
      <xdr:rowOff>279400</xdr:rowOff>
    </xdr:to>
    <xdr:sp macro="" textlink="">
      <xdr:nvSpPr>
        <xdr:cNvPr id="796707" name="Text Box 556">
          <a:extLst>
            <a:ext uri="{FF2B5EF4-FFF2-40B4-BE49-F238E27FC236}">
              <a16:creationId xmlns:a16="http://schemas.microsoft.com/office/drawing/2014/main" id="{8B057303-4306-F04A-B842-84F560D7FC0F}"/>
            </a:ext>
          </a:extLst>
        </xdr:cNvPr>
        <xdr:cNvSpPr txBox="1">
          <a:spLocks noChangeArrowheads="1"/>
        </xdr:cNvSpPr>
      </xdr:nvSpPr>
      <xdr:spPr bwMode="auto">
        <a:xfrm>
          <a:off x="162052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60" name="Text Box 557">
          <a:extLst>
            <a:ext uri="{FF2B5EF4-FFF2-40B4-BE49-F238E27FC236}">
              <a16:creationId xmlns:a16="http://schemas.microsoft.com/office/drawing/2014/main" id="{86F8B5B8-6A7C-0F45-9524-B86F1BF3CAB9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61" name="Text Box 549">
          <a:extLst>
            <a:ext uri="{FF2B5EF4-FFF2-40B4-BE49-F238E27FC236}">
              <a16:creationId xmlns:a16="http://schemas.microsoft.com/office/drawing/2014/main" id="{799DD2C6-FA68-FA45-B333-4863730CD0A3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62" name="Text Box 552">
          <a:extLst>
            <a:ext uri="{FF2B5EF4-FFF2-40B4-BE49-F238E27FC236}">
              <a16:creationId xmlns:a16="http://schemas.microsoft.com/office/drawing/2014/main" id="{D591EA95-403B-D74D-B83E-E8A6BD96DF78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63" name="Text Box 554">
          <a:extLst>
            <a:ext uri="{FF2B5EF4-FFF2-40B4-BE49-F238E27FC236}">
              <a16:creationId xmlns:a16="http://schemas.microsoft.com/office/drawing/2014/main" id="{3503E926-47BE-B54F-8B26-897D3196D72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64" name="Text Box 557">
          <a:extLst>
            <a:ext uri="{FF2B5EF4-FFF2-40B4-BE49-F238E27FC236}">
              <a16:creationId xmlns:a16="http://schemas.microsoft.com/office/drawing/2014/main" id="{A281A547-01FE-7E4B-BBFD-EF81A38FCF4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65" name="Text Box 549">
          <a:extLst>
            <a:ext uri="{FF2B5EF4-FFF2-40B4-BE49-F238E27FC236}">
              <a16:creationId xmlns:a16="http://schemas.microsoft.com/office/drawing/2014/main" id="{2912C6B4-C9FD-AE40-A319-B42B98B01935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66" name="Text Box 552">
          <a:extLst>
            <a:ext uri="{FF2B5EF4-FFF2-40B4-BE49-F238E27FC236}">
              <a16:creationId xmlns:a16="http://schemas.microsoft.com/office/drawing/2014/main" id="{C09B5323-AA7B-634E-9944-BEF1E750AD2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67" name="Text Box 549">
          <a:extLst>
            <a:ext uri="{FF2B5EF4-FFF2-40B4-BE49-F238E27FC236}">
              <a16:creationId xmlns:a16="http://schemas.microsoft.com/office/drawing/2014/main" id="{9ABAE4BB-B97D-8943-9EBD-9E4191D0D400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68" name="Text Box 552">
          <a:extLst>
            <a:ext uri="{FF2B5EF4-FFF2-40B4-BE49-F238E27FC236}">
              <a16:creationId xmlns:a16="http://schemas.microsoft.com/office/drawing/2014/main" id="{56A032BE-B534-9D48-AA2D-D53B3A8B5A6C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69" name="Text Box 549">
          <a:extLst>
            <a:ext uri="{FF2B5EF4-FFF2-40B4-BE49-F238E27FC236}">
              <a16:creationId xmlns:a16="http://schemas.microsoft.com/office/drawing/2014/main" id="{21A22C6C-4964-1745-B428-0667B1EF8F2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70" name="Text Box 552">
          <a:extLst>
            <a:ext uri="{FF2B5EF4-FFF2-40B4-BE49-F238E27FC236}">
              <a16:creationId xmlns:a16="http://schemas.microsoft.com/office/drawing/2014/main" id="{373DD1CD-46BC-4E4A-845B-1D415CB6C86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71" name="Text Box 554">
          <a:extLst>
            <a:ext uri="{FF2B5EF4-FFF2-40B4-BE49-F238E27FC236}">
              <a16:creationId xmlns:a16="http://schemas.microsoft.com/office/drawing/2014/main" id="{2D873604-979B-C34B-BE38-0BFDBC9971FC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72" name="Text Box 557">
          <a:extLst>
            <a:ext uri="{FF2B5EF4-FFF2-40B4-BE49-F238E27FC236}">
              <a16:creationId xmlns:a16="http://schemas.microsoft.com/office/drawing/2014/main" id="{A0338012-EC07-6F48-B089-E0FA32043D0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73" name="Text Box 554">
          <a:extLst>
            <a:ext uri="{FF2B5EF4-FFF2-40B4-BE49-F238E27FC236}">
              <a16:creationId xmlns:a16="http://schemas.microsoft.com/office/drawing/2014/main" id="{42F91FF4-64B7-CA42-AD98-0B410528ECF9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74" name="Text Box 557">
          <a:extLst>
            <a:ext uri="{FF2B5EF4-FFF2-40B4-BE49-F238E27FC236}">
              <a16:creationId xmlns:a16="http://schemas.microsoft.com/office/drawing/2014/main" id="{54D2DCDA-7995-424A-8D4B-A4748A00AB08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75" name="Text Box 549">
          <a:extLst>
            <a:ext uri="{FF2B5EF4-FFF2-40B4-BE49-F238E27FC236}">
              <a16:creationId xmlns:a16="http://schemas.microsoft.com/office/drawing/2014/main" id="{F54125C5-944F-A445-B3A3-431D832FF2B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76" name="Text Box 552">
          <a:extLst>
            <a:ext uri="{FF2B5EF4-FFF2-40B4-BE49-F238E27FC236}">
              <a16:creationId xmlns:a16="http://schemas.microsoft.com/office/drawing/2014/main" id="{C81A7820-B839-8F4C-BF3C-D23F4D9F3A4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77" name="Text Box 549">
          <a:extLst>
            <a:ext uri="{FF2B5EF4-FFF2-40B4-BE49-F238E27FC236}">
              <a16:creationId xmlns:a16="http://schemas.microsoft.com/office/drawing/2014/main" id="{B9D11EE1-CCF6-2F40-9CB4-AC68A2410A2D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78" name="Text Box 552">
          <a:extLst>
            <a:ext uri="{FF2B5EF4-FFF2-40B4-BE49-F238E27FC236}">
              <a16:creationId xmlns:a16="http://schemas.microsoft.com/office/drawing/2014/main" id="{4FCA6E0D-0584-0E4F-8A76-FCA6A2982AE3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79" name="Text Box 554">
          <a:extLst>
            <a:ext uri="{FF2B5EF4-FFF2-40B4-BE49-F238E27FC236}">
              <a16:creationId xmlns:a16="http://schemas.microsoft.com/office/drawing/2014/main" id="{B636A418-0DBB-6246-8C30-EF354C555620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21</xdr:col>
      <xdr:colOff>0</xdr:colOff>
      <xdr:row>9</xdr:row>
      <xdr:rowOff>139700</xdr:rowOff>
    </xdr:from>
    <xdr:to>
      <xdr:col>21</xdr:col>
      <xdr:colOff>88900</xdr:colOff>
      <xdr:row>9</xdr:row>
      <xdr:rowOff>457200</xdr:rowOff>
    </xdr:to>
    <xdr:sp macro="" textlink="">
      <xdr:nvSpPr>
        <xdr:cNvPr id="796728" name="Text Box 556">
          <a:extLst>
            <a:ext uri="{FF2B5EF4-FFF2-40B4-BE49-F238E27FC236}">
              <a16:creationId xmlns:a16="http://schemas.microsoft.com/office/drawing/2014/main" id="{0512C58F-F733-3F4B-A862-57240F27FE54}"/>
            </a:ext>
          </a:extLst>
        </xdr:cNvPr>
        <xdr:cNvSpPr txBox="1">
          <a:spLocks noChangeArrowheads="1"/>
        </xdr:cNvSpPr>
      </xdr:nvSpPr>
      <xdr:spPr bwMode="auto">
        <a:xfrm>
          <a:off x="162052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81" name="Text Box 557">
          <a:extLst>
            <a:ext uri="{FF2B5EF4-FFF2-40B4-BE49-F238E27FC236}">
              <a16:creationId xmlns:a16="http://schemas.microsoft.com/office/drawing/2014/main" id="{AB9AF38F-2A26-9042-8745-06BF317ED3E8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82" name="Text Box 549">
          <a:extLst>
            <a:ext uri="{FF2B5EF4-FFF2-40B4-BE49-F238E27FC236}">
              <a16:creationId xmlns:a16="http://schemas.microsoft.com/office/drawing/2014/main" id="{C09A8B43-4C26-DE40-A8C3-11FEF3F6CA9B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83" name="Text Box 552">
          <a:extLst>
            <a:ext uri="{FF2B5EF4-FFF2-40B4-BE49-F238E27FC236}">
              <a16:creationId xmlns:a16="http://schemas.microsoft.com/office/drawing/2014/main" id="{621CB641-EA20-704B-B868-A235D982DAC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84" name="Text Box 554">
          <a:extLst>
            <a:ext uri="{FF2B5EF4-FFF2-40B4-BE49-F238E27FC236}">
              <a16:creationId xmlns:a16="http://schemas.microsoft.com/office/drawing/2014/main" id="{00B46BC5-26DC-814B-8C29-07D2FF42CFA3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85" name="Text Box 557">
          <a:extLst>
            <a:ext uri="{FF2B5EF4-FFF2-40B4-BE49-F238E27FC236}">
              <a16:creationId xmlns:a16="http://schemas.microsoft.com/office/drawing/2014/main" id="{588B4EC2-8382-CA4B-8654-552C9C6D33C7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86" name="Text Box 549">
          <a:extLst>
            <a:ext uri="{FF2B5EF4-FFF2-40B4-BE49-F238E27FC236}">
              <a16:creationId xmlns:a16="http://schemas.microsoft.com/office/drawing/2014/main" id="{32F52296-4082-9A47-97BD-881654AD8A86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87" name="Text Box 552">
          <a:extLst>
            <a:ext uri="{FF2B5EF4-FFF2-40B4-BE49-F238E27FC236}">
              <a16:creationId xmlns:a16="http://schemas.microsoft.com/office/drawing/2014/main" id="{1877EA0B-8F8C-9B41-9115-F15330E01B16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88" name="Text Box 549">
          <a:extLst>
            <a:ext uri="{FF2B5EF4-FFF2-40B4-BE49-F238E27FC236}">
              <a16:creationId xmlns:a16="http://schemas.microsoft.com/office/drawing/2014/main" id="{B067568D-29C4-4F49-A219-A07DA663FEFE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89" name="Text Box 552">
          <a:extLst>
            <a:ext uri="{FF2B5EF4-FFF2-40B4-BE49-F238E27FC236}">
              <a16:creationId xmlns:a16="http://schemas.microsoft.com/office/drawing/2014/main" id="{C0869B4E-9D6C-C54C-BBEE-1225B6A99A3E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90" name="Text Box 549">
          <a:extLst>
            <a:ext uri="{FF2B5EF4-FFF2-40B4-BE49-F238E27FC236}">
              <a16:creationId xmlns:a16="http://schemas.microsoft.com/office/drawing/2014/main" id="{7932590D-47B3-2C48-A2ED-E879089F5A20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91" name="Text Box 552">
          <a:extLst>
            <a:ext uri="{FF2B5EF4-FFF2-40B4-BE49-F238E27FC236}">
              <a16:creationId xmlns:a16="http://schemas.microsoft.com/office/drawing/2014/main" id="{3D3C987C-3630-AD41-9B8D-E851ACC0639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92" name="Text Box 554">
          <a:extLst>
            <a:ext uri="{FF2B5EF4-FFF2-40B4-BE49-F238E27FC236}">
              <a16:creationId xmlns:a16="http://schemas.microsoft.com/office/drawing/2014/main" id="{8BA337D2-1310-964B-8111-C1B4D451BF4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93" name="Text Box 557">
          <a:extLst>
            <a:ext uri="{FF2B5EF4-FFF2-40B4-BE49-F238E27FC236}">
              <a16:creationId xmlns:a16="http://schemas.microsoft.com/office/drawing/2014/main" id="{0721363F-E9E9-6447-B70E-841D6160FFB5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94" name="Text Box 554">
          <a:extLst>
            <a:ext uri="{FF2B5EF4-FFF2-40B4-BE49-F238E27FC236}">
              <a16:creationId xmlns:a16="http://schemas.microsoft.com/office/drawing/2014/main" id="{18FD3E16-F5A0-974F-BE52-3F54C359BAF7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95" name="Text Box 557">
          <a:extLst>
            <a:ext uri="{FF2B5EF4-FFF2-40B4-BE49-F238E27FC236}">
              <a16:creationId xmlns:a16="http://schemas.microsoft.com/office/drawing/2014/main" id="{ECF1BB1C-115A-FD47-A13B-B051DFAEE2A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96" name="Text Box 549">
          <a:extLst>
            <a:ext uri="{FF2B5EF4-FFF2-40B4-BE49-F238E27FC236}">
              <a16:creationId xmlns:a16="http://schemas.microsoft.com/office/drawing/2014/main" id="{8E495E56-E224-BE4E-9F21-B4417536E3D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97" name="Text Box 552">
          <a:extLst>
            <a:ext uri="{FF2B5EF4-FFF2-40B4-BE49-F238E27FC236}">
              <a16:creationId xmlns:a16="http://schemas.microsoft.com/office/drawing/2014/main" id="{51ED7B44-A5B7-8D48-9161-7C674186965C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198" name="Text Box 549">
          <a:extLst>
            <a:ext uri="{FF2B5EF4-FFF2-40B4-BE49-F238E27FC236}">
              <a16:creationId xmlns:a16="http://schemas.microsoft.com/office/drawing/2014/main" id="{9F5DA75B-CB06-EC45-B0E5-72387AD67379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199" name="Text Box 552">
          <a:extLst>
            <a:ext uri="{FF2B5EF4-FFF2-40B4-BE49-F238E27FC236}">
              <a16:creationId xmlns:a16="http://schemas.microsoft.com/office/drawing/2014/main" id="{00ED0A71-9E5F-1347-8648-D7FD84C8B066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200" name="Text Box 554">
          <a:extLst>
            <a:ext uri="{FF2B5EF4-FFF2-40B4-BE49-F238E27FC236}">
              <a16:creationId xmlns:a16="http://schemas.microsoft.com/office/drawing/2014/main" id="{F9964C18-5E01-FE49-90AE-41EEB0D11AB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21</xdr:col>
      <xdr:colOff>0</xdr:colOff>
      <xdr:row>9</xdr:row>
      <xdr:rowOff>139700</xdr:rowOff>
    </xdr:from>
    <xdr:to>
      <xdr:col>21</xdr:col>
      <xdr:colOff>88900</xdr:colOff>
      <xdr:row>9</xdr:row>
      <xdr:rowOff>279400</xdr:rowOff>
    </xdr:to>
    <xdr:sp macro="" textlink="">
      <xdr:nvSpPr>
        <xdr:cNvPr id="796749" name="Text Box 556">
          <a:extLst>
            <a:ext uri="{FF2B5EF4-FFF2-40B4-BE49-F238E27FC236}">
              <a16:creationId xmlns:a16="http://schemas.microsoft.com/office/drawing/2014/main" id="{837B2277-26DA-A348-B697-B4BBF763727B}"/>
            </a:ext>
          </a:extLst>
        </xdr:cNvPr>
        <xdr:cNvSpPr txBox="1">
          <a:spLocks noChangeArrowheads="1"/>
        </xdr:cNvSpPr>
      </xdr:nvSpPr>
      <xdr:spPr bwMode="auto">
        <a:xfrm>
          <a:off x="162052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202" name="Text Box 557">
          <a:extLst>
            <a:ext uri="{FF2B5EF4-FFF2-40B4-BE49-F238E27FC236}">
              <a16:creationId xmlns:a16="http://schemas.microsoft.com/office/drawing/2014/main" id="{AA43E115-F5C6-D346-9F03-2A9DC36DBF37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203" name="Text Box 549">
          <a:extLst>
            <a:ext uri="{FF2B5EF4-FFF2-40B4-BE49-F238E27FC236}">
              <a16:creationId xmlns:a16="http://schemas.microsoft.com/office/drawing/2014/main" id="{B210F41F-9430-714B-9875-9346D77C098B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204" name="Text Box 552">
          <a:extLst>
            <a:ext uri="{FF2B5EF4-FFF2-40B4-BE49-F238E27FC236}">
              <a16:creationId xmlns:a16="http://schemas.microsoft.com/office/drawing/2014/main" id="{4F43AB8E-D702-5748-87E1-6A0315AFA569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205" name="Text Box 554">
          <a:extLst>
            <a:ext uri="{FF2B5EF4-FFF2-40B4-BE49-F238E27FC236}">
              <a16:creationId xmlns:a16="http://schemas.microsoft.com/office/drawing/2014/main" id="{2E2DF585-368F-234E-AE98-3698B7FD6F7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206" name="Text Box 557">
          <a:extLst>
            <a:ext uri="{FF2B5EF4-FFF2-40B4-BE49-F238E27FC236}">
              <a16:creationId xmlns:a16="http://schemas.microsoft.com/office/drawing/2014/main" id="{90A3A6C4-7893-ED48-8F3C-BAE417A6D702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207" name="Text Box 549">
          <a:extLst>
            <a:ext uri="{FF2B5EF4-FFF2-40B4-BE49-F238E27FC236}">
              <a16:creationId xmlns:a16="http://schemas.microsoft.com/office/drawing/2014/main" id="{4D6936E3-8E0F-0846-BACA-64FD5A5E6EEA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208" name="Text Box 552">
          <a:extLst>
            <a:ext uri="{FF2B5EF4-FFF2-40B4-BE49-F238E27FC236}">
              <a16:creationId xmlns:a16="http://schemas.microsoft.com/office/drawing/2014/main" id="{6A008FBB-4F36-E449-A77A-0212E9248588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209" name="Text Box 549">
          <a:extLst>
            <a:ext uri="{FF2B5EF4-FFF2-40B4-BE49-F238E27FC236}">
              <a16:creationId xmlns:a16="http://schemas.microsoft.com/office/drawing/2014/main" id="{B27D75EC-B3DD-1042-923A-45DFE925FB25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210" name="Text Box 552">
          <a:extLst>
            <a:ext uri="{FF2B5EF4-FFF2-40B4-BE49-F238E27FC236}">
              <a16:creationId xmlns:a16="http://schemas.microsoft.com/office/drawing/2014/main" id="{51A7420C-DB94-5F44-A9EE-822145C2957B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211" name="Text Box 549">
          <a:extLst>
            <a:ext uri="{FF2B5EF4-FFF2-40B4-BE49-F238E27FC236}">
              <a16:creationId xmlns:a16="http://schemas.microsoft.com/office/drawing/2014/main" id="{8B39BE11-986F-E14F-9183-7A77C72F7415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212" name="Text Box 552">
          <a:extLst>
            <a:ext uri="{FF2B5EF4-FFF2-40B4-BE49-F238E27FC236}">
              <a16:creationId xmlns:a16="http://schemas.microsoft.com/office/drawing/2014/main" id="{9EE9BBDB-AF63-C340-90DD-AF096D252EED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213" name="Text Box 554">
          <a:extLst>
            <a:ext uri="{FF2B5EF4-FFF2-40B4-BE49-F238E27FC236}">
              <a16:creationId xmlns:a16="http://schemas.microsoft.com/office/drawing/2014/main" id="{87987461-7031-A741-BE21-3B758CB044E3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214" name="Text Box 557">
          <a:extLst>
            <a:ext uri="{FF2B5EF4-FFF2-40B4-BE49-F238E27FC236}">
              <a16:creationId xmlns:a16="http://schemas.microsoft.com/office/drawing/2014/main" id="{1185E571-D718-4E47-8CAD-F60047A3B4DC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215" name="Text Box 554">
          <a:extLst>
            <a:ext uri="{FF2B5EF4-FFF2-40B4-BE49-F238E27FC236}">
              <a16:creationId xmlns:a16="http://schemas.microsoft.com/office/drawing/2014/main" id="{A7199B9E-22A0-F849-A658-97AC95E0B7A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216" name="Text Box 557">
          <a:extLst>
            <a:ext uri="{FF2B5EF4-FFF2-40B4-BE49-F238E27FC236}">
              <a16:creationId xmlns:a16="http://schemas.microsoft.com/office/drawing/2014/main" id="{7F99741D-DF8C-0244-853A-424DA9125628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217" name="Text Box 549">
          <a:extLst>
            <a:ext uri="{FF2B5EF4-FFF2-40B4-BE49-F238E27FC236}">
              <a16:creationId xmlns:a16="http://schemas.microsoft.com/office/drawing/2014/main" id="{2D735103-AE16-B246-ADC7-B8B97A1FF9EF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232916"/>
    <xdr:sp macro="" textlink="">
      <xdr:nvSpPr>
        <xdr:cNvPr id="1218" name="Text Box 552">
          <a:extLst>
            <a:ext uri="{FF2B5EF4-FFF2-40B4-BE49-F238E27FC236}">
              <a16:creationId xmlns:a16="http://schemas.microsoft.com/office/drawing/2014/main" id="{A24ACC95-B5A9-BA42-9B07-DF1589EB0AB0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21</xdr:col>
      <xdr:colOff>0</xdr:colOff>
      <xdr:row>7</xdr:row>
      <xdr:rowOff>0</xdr:rowOff>
    </xdr:from>
    <xdr:ext cx="37062" cy="309195"/>
    <xdr:sp macro="" textlink="">
      <xdr:nvSpPr>
        <xdr:cNvPr id="1219" name="Text Box 549">
          <a:extLst>
            <a:ext uri="{FF2B5EF4-FFF2-40B4-BE49-F238E27FC236}">
              <a16:creationId xmlns:a16="http://schemas.microsoft.com/office/drawing/2014/main" id="{7D23D6DD-09EC-FC49-9039-FC500BAB6461}"/>
            </a:ext>
          </a:extLst>
        </xdr:cNvPr>
        <xdr:cNvSpPr txBox="1">
          <a:spLocks noChangeArrowheads="1"/>
        </xdr:cNvSpPr>
      </xdr:nvSpPr>
      <xdr:spPr bwMode="auto">
        <a:xfrm>
          <a:off x="11947071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114300</xdr:colOff>
          <xdr:row>10</xdr:row>
          <xdr:rowOff>355600</xdr:rowOff>
        </xdr:from>
        <xdr:to>
          <xdr:col>5</xdr:col>
          <xdr:colOff>1143000</xdr:colOff>
          <xdr:row>10</xdr:row>
          <xdr:rowOff>850900</xdr:rowOff>
        </xdr:to>
        <xdr:sp macro="" textlink="">
          <xdr:nvSpPr>
            <xdr:cNvPr id="645120" name="Object 1024" hidden="1">
              <a:extLst>
                <a:ext uri="{63B3BB69-23CF-44E3-9099-C40C66FF867C}">
                  <a14:compatExt spid="_x0000_s645120"/>
                </a:ext>
                <a:ext uri="{FF2B5EF4-FFF2-40B4-BE49-F238E27FC236}">
                  <a16:creationId xmlns:a16="http://schemas.microsoft.com/office/drawing/2014/main" id="{9B7CB2E1-F194-7348-95D5-741D275BF7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</xdr:row>
          <xdr:rowOff>596900</xdr:rowOff>
        </xdr:from>
        <xdr:to>
          <xdr:col>6</xdr:col>
          <xdr:colOff>977900</xdr:colOff>
          <xdr:row>10</xdr:row>
          <xdr:rowOff>1066800</xdr:rowOff>
        </xdr:to>
        <xdr:sp macro="" textlink="">
          <xdr:nvSpPr>
            <xdr:cNvPr id="647168" name="Object 2048" hidden="1">
              <a:extLst>
                <a:ext uri="{63B3BB69-23CF-44E3-9099-C40C66FF867C}">
                  <a14:compatExt spid="_x0000_s647168"/>
                </a:ext>
                <a:ext uri="{FF2B5EF4-FFF2-40B4-BE49-F238E27FC236}">
                  <a16:creationId xmlns:a16="http://schemas.microsoft.com/office/drawing/2014/main" id="{0CAB9A36-924A-6D4E-80B1-564909CA19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10</xdr:row>
          <xdr:rowOff>342900</xdr:rowOff>
        </xdr:from>
        <xdr:to>
          <xdr:col>7</xdr:col>
          <xdr:colOff>965200</xdr:colOff>
          <xdr:row>10</xdr:row>
          <xdr:rowOff>1016000</xdr:rowOff>
        </xdr:to>
        <xdr:sp macro="" textlink="">
          <xdr:nvSpPr>
            <xdr:cNvPr id="647169" name="Object 2049" hidden="1">
              <a:extLst>
                <a:ext uri="{63B3BB69-23CF-44E3-9099-C40C66FF867C}">
                  <a14:compatExt spid="_x0000_s647169"/>
                </a:ext>
                <a:ext uri="{FF2B5EF4-FFF2-40B4-BE49-F238E27FC236}">
                  <a16:creationId xmlns:a16="http://schemas.microsoft.com/office/drawing/2014/main" id="{200177D7-500E-A542-B625-688A2D8DC8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190500</xdr:colOff>
          <xdr:row>10</xdr:row>
          <xdr:rowOff>203200</xdr:rowOff>
        </xdr:from>
        <xdr:to>
          <xdr:col>8</xdr:col>
          <xdr:colOff>1016000</xdr:colOff>
          <xdr:row>10</xdr:row>
          <xdr:rowOff>1041400</xdr:rowOff>
        </xdr:to>
        <xdr:sp macro="" textlink="">
          <xdr:nvSpPr>
            <xdr:cNvPr id="647170" name="Object 2050" hidden="1">
              <a:extLst>
                <a:ext uri="{63B3BB69-23CF-44E3-9099-C40C66FF867C}">
                  <a14:compatExt spid="_x0000_s647170"/>
                </a:ext>
                <a:ext uri="{FF2B5EF4-FFF2-40B4-BE49-F238E27FC236}">
                  <a16:creationId xmlns:a16="http://schemas.microsoft.com/office/drawing/2014/main" id="{883DD492-B14D-104F-B994-3CAF3FA6D9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114300</xdr:colOff>
          <xdr:row>10</xdr:row>
          <xdr:rowOff>406400</xdr:rowOff>
        </xdr:from>
        <xdr:to>
          <xdr:col>9</xdr:col>
          <xdr:colOff>774700</xdr:colOff>
          <xdr:row>10</xdr:row>
          <xdr:rowOff>927100</xdr:rowOff>
        </xdr:to>
        <xdr:sp macro="" textlink="">
          <xdr:nvSpPr>
            <xdr:cNvPr id="647171" name="Object 2051" hidden="1">
              <a:extLst>
                <a:ext uri="{63B3BB69-23CF-44E3-9099-C40C66FF867C}">
                  <a14:compatExt spid="_x0000_s647171"/>
                </a:ext>
                <a:ext uri="{FF2B5EF4-FFF2-40B4-BE49-F238E27FC236}">
                  <a16:creationId xmlns:a16="http://schemas.microsoft.com/office/drawing/2014/main" id="{93A51BBC-AD34-064A-B70C-6AC168D9E1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22" name="Text Box 554">
          <a:extLst>
            <a:ext uri="{FF2B5EF4-FFF2-40B4-BE49-F238E27FC236}">
              <a16:creationId xmlns:a16="http://schemas.microsoft.com/office/drawing/2014/main" id="{0EE907D8-570D-8046-ADCF-504A3D24BA0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23</xdr:col>
      <xdr:colOff>0</xdr:colOff>
      <xdr:row>9</xdr:row>
      <xdr:rowOff>139700</xdr:rowOff>
    </xdr:from>
    <xdr:to>
      <xdr:col>23</xdr:col>
      <xdr:colOff>88900</xdr:colOff>
      <xdr:row>9</xdr:row>
      <xdr:rowOff>457200</xdr:rowOff>
    </xdr:to>
    <xdr:sp macro="" textlink="">
      <xdr:nvSpPr>
        <xdr:cNvPr id="796769" name="Text Box 556">
          <a:extLst>
            <a:ext uri="{FF2B5EF4-FFF2-40B4-BE49-F238E27FC236}">
              <a16:creationId xmlns:a16="http://schemas.microsoft.com/office/drawing/2014/main" id="{B1C06D30-EE5E-BE4A-A5E4-83271CB5A65F}"/>
            </a:ext>
          </a:extLst>
        </xdr:cNvPr>
        <xdr:cNvSpPr txBox="1">
          <a:spLocks noChangeArrowheads="1"/>
        </xdr:cNvSpPr>
      </xdr:nvSpPr>
      <xdr:spPr bwMode="auto">
        <a:xfrm>
          <a:off x="182245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24" name="Text Box 557">
          <a:extLst>
            <a:ext uri="{FF2B5EF4-FFF2-40B4-BE49-F238E27FC236}">
              <a16:creationId xmlns:a16="http://schemas.microsoft.com/office/drawing/2014/main" id="{33B907E5-7044-1249-8155-2E2A61A8806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25" name="Text Box 549">
          <a:extLst>
            <a:ext uri="{FF2B5EF4-FFF2-40B4-BE49-F238E27FC236}">
              <a16:creationId xmlns:a16="http://schemas.microsoft.com/office/drawing/2014/main" id="{6FAC64EC-9CC3-084D-9A9A-B0C1234167F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26" name="Text Box 552">
          <a:extLst>
            <a:ext uri="{FF2B5EF4-FFF2-40B4-BE49-F238E27FC236}">
              <a16:creationId xmlns:a16="http://schemas.microsoft.com/office/drawing/2014/main" id="{A0571F77-31C5-7842-A18C-F434E24C0438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27" name="Text Box 554">
          <a:extLst>
            <a:ext uri="{FF2B5EF4-FFF2-40B4-BE49-F238E27FC236}">
              <a16:creationId xmlns:a16="http://schemas.microsoft.com/office/drawing/2014/main" id="{8A5EB5D4-6C7D-BC4E-A4FF-D01657575BA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28" name="Text Box 557">
          <a:extLst>
            <a:ext uri="{FF2B5EF4-FFF2-40B4-BE49-F238E27FC236}">
              <a16:creationId xmlns:a16="http://schemas.microsoft.com/office/drawing/2014/main" id="{8322DFA5-7F0F-2A4B-8101-53D7B204290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29" name="Text Box 549">
          <a:extLst>
            <a:ext uri="{FF2B5EF4-FFF2-40B4-BE49-F238E27FC236}">
              <a16:creationId xmlns:a16="http://schemas.microsoft.com/office/drawing/2014/main" id="{8DB7353C-4BB1-8D41-9632-B35CF715B08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30" name="Text Box 552">
          <a:extLst>
            <a:ext uri="{FF2B5EF4-FFF2-40B4-BE49-F238E27FC236}">
              <a16:creationId xmlns:a16="http://schemas.microsoft.com/office/drawing/2014/main" id="{6E36384E-A3EE-C44B-A365-3E005D9ABC38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31" name="Text Box 549">
          <a:extLst>
            <a:ext uri="{FF2B5EF4-FFF2-40B4-BE49-F238E27FC236}">
              <a16:creationId xmlns:a16="http://schemas.microsoft.com/office/drawing/2014/main" id="{CE1690B4-79AD-484F-80E1-84B44942DDD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32" name="Text Box 552">
          <a:extLst>
            <a:ext uri="{FF2B5EF4-FFF2-40B4-BE49-F238E27FC236}">
              <a16:creationId xmlns:a16="http://schemas.microsoft.com/office/drawing/2014/main" id="{10F23A72-6E6B-F34E-9AF7-72E89DDA8E58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33" name="Text Box 549">
          <a:extLst>
            <a:ext uri="{FF2B5EF4-FFF2-40B4-BE49-F238E27FC236}">
              <a16:creationId xmlns:a16="http://schemas.microsoft.com/office/drawing/2014/main" id="{43FB90E8-C96B-2A42-82AE-AF79860B3AE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34" name="Text Box 552">
          <a:extLst>
            <a:ext uri="{FF2B5EF4-FFF2-40B4-BE49-F238E27FC236}">
              <a16:creationId xmlns:a16="http://schemas.microsoft.com/office/drawing/2014/main" id="{AE69014D-659B-B445-87C6-0E9EC1640C05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35" name="Text Box 554">
          <a:extLst>
            <a:ext uri="{FF2B5EF4-FFF2-40B4-BE49-F238E27FC236}">
              <a16:creationId xmlns:a16="http://schemas.microsoft.com/office/drawing/2014/main" id="{FC398129-22D5-3248-967A-8D1697A34B8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36" name="Text Box 557">
          <a:extLst>
            <a:ext uri="{FF2B5EF4-FFF2-40B4-BE49-F238E27FC236}">
              <a16:creationId xmlns:a16="http://schemas.microsoft.com/office/drawing/2014/main" id="{E6969E5D-678A-AA45-BAC0-C320A673389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37" name="Text Box 554">
          <a:extLst>
            <a:ext uri="{FF2B5EF4-FFF2-40B4-BE49-F238E27FC236}">
              <a16:creationId xmlns:a16="http://schemas.microsoft.com/office/drawing/2014/main" id="{4CB4C9D1-050C-2F49-AF71-DFC970DCF11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38" name="Text Box 557">
          <a:extLst>
            <a:ext uri="{FF2B5EF4-FFF2-40B4-BE49-F238E27FC236}">
              <a16:creationId xmlns:a16="http://schemas.microsoft.com/office/drawing/2014/main" id="{543E3516-8991-8144-B982-E75F906E1DA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39" name="Text Box 549">
          <a:extLst>
            <a:ext uri="{FF2B5EF4-FFF2-40B4-BE49-F238E27FC236}">
              <a16:creationId xmlns:a16="http://schemas.microsoft.com/office/drawing/2014/main" id="{0AD988F7-7A66-A549-B482-3D281FD5041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40" name="Text Box 552">
          <a:extLst>
            <a:ext uri="{FF2B5EF4-FFF2-40B4-BE49-F238E27FC236}">
              <a16:creationId xmlns:a16="http://schemas.microsoft.com/office/drawing/2014/main" id="{9FA5733C-C4C7-F54F-B526-CEED0A05DFAB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41" name="Text Box 549">
          <a:extLst>
            <a:ext uri="{FF2B5EF4-FFF2-40B4-BE49-F238E27FC236}">
              <a16:creationId xmlns:a16="http://schemas.microsoft.com/office/drawing/2014/main" id="{5F973DE1-ECF4-6747-BF09-6E895C55154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42" name="Text Box 552">
          <a:extLst>
            <a:ext uri="{FF2B5EF4-FFF2-40B4-BE49-F238E27FC236}">
              <a16:creationId xmlns:a16="http://schemas.microsoft.com/office/drawing/2014/main" id="{64008031-2B59-C94D-895F-5C823D4877E7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43" name="Text Box 554">
          <a:extLst>
            <a:ext uri="{FF2B5EF4-FFF2-40B4-BE49-F238E27FC236}">
              <a16:creationId xmlns:a16="http://schemas.microsoft.com/office/drawing/2014/main" id="{F4207CA9-8837-9442-A2FB-3DC42454385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23</xdr:col>
      <xdr:colOff>0</xdr:colOff>
      <xdr:row>9</xdr:row>
      <xdr:rowOff>139700</xdr:rowOff>
    </xdr:from>
    <xdr:to>
      <xdr:col>23</xdr:col>
      <xdr:colOff>88900</xdr:colOff>
      <xdr:row>9</xdr:row>
      <xdr:rowOff>279400</xdr:rowOff>
    </xdr:to>
    <xdr:sp macro="" textlink="">
      <xdr:nvSpPr>
        <xdr:cNvPr id="796790" name="Text Box 556">
          <a:extLst>
            <a:ext uri="{FF2B5EF4-FFF2-40B4-BE49-F238E27FC236}">
              <a16:creationId xmlns:a16="http://schemas.microsoft.com/office/drawing/2014/main" id="{745D6A26-351C-E948-AB0C-1BD5EE9C24ED}"/>
            </a:ext>
          </a:extLst>
        </xdr:cNvPr>
        <xdr:cNvSpPr txBox="1">
          <a:spLocks noChangeArrowheads="1"/>
        </xdr:cNvSpPr>
      </xdr:nvSpPr>
      <xdr:spPr bwMode="auto">
        <a:xfrm>
          <a:off x="182245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45" name="Text Box 557">
          <a:extLst>
            <a:ext uri="{FF2B5EF4-FFF2-40B4-BE49-F238E27FC236}">
              <a16:creationId xmlns:a16="http://schemas.microsoft.com/office/drawing/2014/main" id="{D5982A06-864E-0849-A2EF-9488B291BC0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46" name="Text Box 549">
          <a:extLst>
            <a:ext uri="{FF2B5EF4-FFF2-40B4-BE49-F238E27FC236}">
              <a16:creationId xmlns:a16="http://schemas.microsoft.com/office/drawing/2014/main" id="{EBE353A0-C70B-054A-B92B-24008E7D1E3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47" name="Text Box 552">
          <a:extLst>
            <a:ext uri="{FF2B5EF4-FFF2-40B4-BE49-F238E27FC236}">
              <a16:creationId xmlns:a16="http://schemas.microsoft.com/office/drawing/2014/main" id="{43845E00-D7E7-EB49-A860-0535743E562D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48" name="Text Box 554">
          <a:extLst>
            <a:ext uri="{FF2B5EF4-FFF2-40B4-BE49-F238E27FC236}">
              <a16:creationId xmlns:a16="http://schemas.microsoft.com/office/drawing/2014/main" id="{73B66713-CA9B-424B-BF76-63E0DF4DC34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49" name="Text Box 557">
          <a:extLst>
            <a:ext uri="{FF2B5EF4-FFF2-40B4-BE49-F238E27FC236}">
              <a16:creationId xmlns:a16="http://schemas.microsoft.com/office/drawing/2014/main" id="{B4B7EDE8-DCA6-2147-804D-52290721082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50" name="Text Box 549">
          <a:extLst>
            <a:ext uri="{FF2B5EF4-FFF2-40B4-BE49-F238E27FC236}">
              <a16:creationId xmlns:a16="http://schemas.microsoft.com/office/drawing/2014/main" id="{6E293737-D6EF-7542-9C73-4ED279BF8DC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51" name="Text Box 552">
          <a:extLst>
            <a:ext uri="{FF2B5EF4-FFF2-40B4-BE49-F238E27FC236}">
              <a16:creationId xmlns:a16="http://schemas.microsoft.com/office/drawing/2014/main" id="{13D6DEC6-E735-1846-AFD4-596A31F776C2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52" name="Text Box 549">
          <a:extLst>
            <a:ext uri="{FF2B5EF4-FFF2-40B4-BE49-F238E27FC236}">
              <a16:creationId xmlns:a16="http://schemas.microsoft.com/office/drawing/2014/main" id="{9982B9B2-C18C-FC4C-A8C4-85C0092EE12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53" name="Text Box 552">
          <a:extLst>
            <a:ext uri="{FF2B5EF4-FFF2-40B4-BE49-F238E27FC236}">
              <a16:creationId xmlns:a16="http://schemas.microsoft.com/office/drawing/2014/main" id="{8860F7DD-6D6F-824E-8341-56AED326163F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54" name="Text Box 549">
          <a:extLst>
            <a:ext uri="{FF2B5EF4-FFF2-40B4-BE49-F238E27FC236}">
              <a16:creationId xmlns:a16="http://schemas.microsoft.com/office/drawing/2014/main" id="{D77F249B-D836-0A45-A313-F862327EE1C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55" name="Text Box 552">
          <a:extLst>
            <a:ext uri="{FF2B5EF4-FFF2-40B4-BE49-F238E27FC236}">
              <a16:creationId xmlns:a16="http://schemas.microsoft.com/office/drawing/2014/main" id="{7BA998C3-8792-5247-A261-9232216142F8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56" name="Text Box 554">
          <a:extLst>
            <a:ext uri="{FF2B5EF4-FFF2-40B4-BE49-F238E27FC236}">
              <a16:creationId xmlns:a16="http://schemas.microsoft.com/office/drawing/2014/main" id="{422F0501-20C3-2244-A309-7FC3F96227D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57" name="Text Box 557">
          <a:extLst>
            <a:ext uri="{FF2B5EF4-FFF2-40B4-BE49-F238E27FC236}">
              <a16:creationId xmlns:a16="http://schemas.microsoft.com/office/drawing/2014/main" id="{79A92810-A02A-8341-A26B-6C29BD58438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58" name="Text Box 554">
          <a:extLst>
            <a:ext uri="{FF2B5EF4-FFF2-40B4-BE49-F238E27FC236}">
              <a16:creationId xmlns:a16="http://schemas.microsoft.com/office/drawing/2014/main" id="{A63354B0-4818-C945-96C4-60CBEA93D6E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59" name="Text Box 557">
          <a:extLst>
            <a:ext uri="{FF2B5EF4-FFF2-40B4-BE49-F238E27FC236}">
              <a16:creationId xmlns:a16="http://schemas.microsoft.com/office/drawing/2014/main" id="{42805653-25EC-3D49-99EB-332E2209BFE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60" name="Text Box 549">
          <a:extLst>
            <a:ext uri="{FF2B5EF4-FFF2-40B4-BE49-F238E27FC236}">
              <a16:creationId xmlns:a16="http://schemas.microsoft.com/office/drawing/2014/main" id="{4928998D-3AE3-674E-8A9B-1E55DE24B74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61" name="Text Box 552">
          <a:extLst>
            <a:ext uri="{FF2B5EF4-FFF2-40B4-BE49-F238E27FC236}">
              <a16:creationId xmlns:a16="http://schemas.microsoft.com/office/drawing/2014/main" id="{7274593F-FA88-394D-A401-BF7E94387F82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62" name="Text Box 549">
          <a:extLst>
            <a:ext uri="{FF2B5EF4-FFF2-40B4-BE49-F238E27FC236}">
              <a16:creationId xmlns:a16="http://schemas.microsoft.com/office/drawing/2014/main" id="{BB3DC401-F371-B345-848A-B74599A9963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63" name="Text Box 552">
          <a:extLst>
            <a:ext uri="{FF2B5EF4-FFF2-40B4-BE49-F238E27FC236}">
              <a16:creationId xmlns:a16="http://schemas.microsoft.com/office/drawing/2014/main" id="{0C9D768C-7854-BF46-B4AC-1C145DBBB14A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64" name="Text Box 554">
          <a:extLst>
            <a:ext uri="{FF2B5EF4-FFF2-40B4-BE49-F238E27FC236}">
              <a16:creationId xmlns:a16="http://schemas.microsoft.com/office/drawing/2014/main" id="{5C6BC0A2-122B-254E-B08A-231180B08C5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23</xdr:col>
      <xdr:colOff>0</xdr:colOff>
      <xdr:row>9</xdr:row>
      <xdr:rowOff>139700</xdr:rowOff>
    </xdr:from>
    <xdr:to>
      <xdr:col>23</xdr:col>
      <xdr:colOff>88900</xdr:colOff>
      <xdr:row>9</xdr:row>
      <xdr:rowOff>457200</xdr:rowOff>
    </xdr:to>
    <xdr:sp macro="" textlink="">
      <xdr:nvSpPr>
        <xdr:cNvPr id="796811" name="Text Box 556">
          <a:extLst>
            <a:ext uri="{FF2B5EF4-FFF2-40B4-BE49-F238E27FC236}">
              <a16:creationId xmlns:a16="http://schemas.microsoft.com/office/drawing/2014/main" id="{B19F731B-8F11-8941-B333-98DD081560D1}"/>
            </a:ext>
          </a:extLst>
        </xdr:cNvPr>
        <xdr:cNvSpPr txBox="1">
          <a:spLocks noChangeArrowheads="1"/>
        </xdr:cNvSpPr>
      </xdr:nvSpPr>
      <xdr:spPr bwMode="auto">
        <a:xfrm>
          <a:off x="182245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66" name="Text Box 557">
          <a:extLst>
            <a:ext uri="{FF2B5EF4-FFF2-40B4-BE49-F238E27FC236}">
              <a16:creationId xmlns:a16="http://schemas.microsoft.com/office/drawing/2014/main" id="{3EC2B304-EAE5-EB41-9624-2A6CB49FC0E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67" name="Text Box 549">
          <a:extLst>
            <a:ext uri="{FF2B5EF4-FFF2-40B4-BE49-F238E27FC236}">
              <a16:creationId xmlns:a16="http://schemas.microsoft.com/office/drawing/2014/main" id="{AFA9B72A-BE20-BE4D-865B-6300171F179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68" name="Text Box 552">
          <a:extLst>
            <a:ext uri="{FF2B5EF4-FFF2-40B4-BE49-F238E27FC236}">
              <a16:creationId xmlns:a16="http://schemas.microsoft.com/office/drawing/2014/main" id="{AEC648E9-3A22-BD47-96D0-AB5FDDB69C6F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69" name="Text Box 554">
          <a:extLst>
            <a:ext uri="{FF2B5EF4-FFF2-40B4-BE49-F238E27FC236}">
              <a16:creationId xmlns:a16="http://schemas.microsoft.com/office/drawing/2014/main" id="{E5E8AC7B-C580-D942-AC41-066C23B88E9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70" name="Text Box 557">
          <a:extLst>
            <a:ext uri="{FF2B5EF4-FFF2-40B4-BE49-F238E27FC236}">
              <a16:creationId xmlns:a16="http://schemas.microsoft.com/office/drawing/2014/main" id="{CC49744B-E1AC-7A45-A7F4-8160374C435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71" name="Text Box 549">
          <a:extLst>
            <a:ext uri="{FF2B5EF4-FFF2-40B4-BE49-F238E27FC236}">
              <a16:creationId xmlns:a16="http://schemas.microsoft.com/office/drawing/2014/main" id="{C1FE6D86-423A-264F-820D-44438CA0287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72" name="Text Box 552">
          <a:extLst>
            <a:ext uri="{FF2B5EF4-FFF2-40B4-BE49-F238E27FC236}">
              <a16:creationId xmlns:a16="http://schemas.microsoft.com/office/drawing/2014/main" id="{80FFC7D1-63F0-914F-985C-425F8BA47110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73" name="Text Box 549">
          <a:extLst>
            <a:ext uri="{FF2B5EF4-FFF2-40B4-BE49-F238E27FC236}">
              <a16:creationId xmlns:a16="http://schemas.microsoft.com/office/drawing/2014/main" id="{655D3D50-E818-6C42-8A81-7C776F16E74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74" name="Text Box 552">
          <a:extLst>
            <a:ext uri="{FF2B5EF4-FFF2-40B4-BE49-F238E27FC236}">
              <a16:creationId xmlns:a16="http://schemas.microsoft.com/office/drawing/2014/main" id="{DD4FB631-4E05-7A43-B89B-C9C0E65D0BB8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75" name="Text Box 549">
          <a:extLst>
            <a:ext uri="{FF2B5EF4-FFF2-40B4-BE49-F238E27FC236}">
              <a16:creationId xmlns:a16="http://schemas.microsoft.com/office/drawing/2014/main" id="{8696B728-9DE7-A94D-8559-89DF14CF0A8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76" name="Text Box 552">
          <a:extLst>
            <a:ext uri="{FF2B5EF4-FFF2-40B4-BE49-F238E27FC236}">
              <a16:creationId xmlns:a16="http://schemas.microsoft.com/office/drawing/2014/main" id="{1426177E-C7D0-1942-BBF1-C20959D8C56E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77" name="Text Box 554">
          <a:extLst>
            <a:ext uri="{FF2B5EF4-FFF2-40B4-BE49-F238E27FC236}">
              <a16:creationId xmlns:a16="http://schemas.microsoft.com/office/drawing/2014/main" id="{A277B76E-500F-A94C-9919-6799F958146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78" name="Text Box 557">
          <a:extLst>
            <a:ext uri="{FF2B5EF4-FFF2-40B4-BE49-F238E27FC236}">
              <a16:creationId xmlns:a16="http://schemas.microsoft.com/office/drawing/2014/main" id="{D1859C00-62EF-B848-92A5-21114726502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79" name="Text Box 554">
          <a:extLst>
            <a:ext uri="{FF2B5EF4-FFF2-40B4-BE49-F238E27FC236}">
              <a16:creationId xmlns:a16="http://schemas.microsoft.com/office/drawing/2014/main" id="{437BEDEC-0597-6844-905F-B6288E2ADB2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80" name="Text Box 557">
          <a:extLst>
            <a:ext uri="{FF2B5EF4-FFF2-40B4-BE49-F238E27FC236}">
              <a16:creationId xmlns:a16="http://schemas.microsoft.com/office/drawing/2014/main" id="{C014A20F-AF71-484C-865B-39B9FED9183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81" name="Text Box 549">
          <a:extLst>
            <a:ext uri="{FF2B5EF4-FFF2-40B4-BE49-F238E27FC236}">
              <a16:creationId xmlns:a16="http://schemas.microsoft.com/office/drawing/2014/main" id="{6C0905D1-D3B1-5E45-89B4-E86D17B4C05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82" name="Text Box 552">
          <a:extLst>
            <a:ext uri="{FF2B5EF4-FFF2-40B4-BE49-F238E27FC236}">
              <a16:creationId xmlns:a16="http://schemas.microsoft.com/office/drawing/2014/main" id="{EE37F2B8-CE77-C74A-817C-91A2A3C12CBD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83" name="Text Box 549">
          <a:extLst>
            <a:ext uri="{FF2B5EF4-FFF2-40B4-BE49-F238E27FC236}">
              <a16:creationId xmlns:a16="http://schemas.microsoft.com/office/drawing/2014/main" id="{1A8DBB61-E05E-8844-9776-179BB5852A9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84" name="Text Box 552">
          <a:extLst>
            <a:ext uri="{FF2B5EF4-FFF2-40B4-BE49-F238E27FC236}">
              <a16:creationId xmlns:a16="http://schemas.microsoft.com/office/drawing/2014/main" id="{41173442-07A2-054E-A14B-3CA0B96CFF2F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85" name="Text Box 554">
          <a:extLst>
            <a:ext uri="{FF2B5EF4-FFF2-40B4-BE49-F238E27FC236}">
              <a16:creationId xmlns:a16="http://schemas.microsoft.com/office/drawing/2014/main" id="{8263B855-C481-B24F-928C-768090C18CD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23</xdr:col>
      <xdr:colOff>0</xdr:colOff>
      <xdr:row>9</xdr:row>
      <xdr:rowOff>139700</xdr:rowOff>
    </xdr:from>
    <xdr:to>
      <xdr:col>23</xdr:col>
      <xdr:colOff>88900</xdr:colOff>
      <xdr:row>9</xdr:row>
      <xdr:rowOff>279400</xdr:rowOff>
    </xdr:to>
    <xdr:sp macro="" textlink="">
      <xdr:nvSpPr>
        <xdr:cNvPr id="796832" name="Text Box 556">
          <a:extLst>
            <a:ext uri="{FF2B5EF4-FFF2-40B4-BE49-F238E27FC236}">
              <a16:creationId xmlns:a16="http://schemas.microsoft.com/office/drawing/2014/main" id="{920B1452-742B-B046-8E78-6ED694C00FFD}"/>
            </a:ext>
          </a:extLst>
        </xdr:cNvPr>
        <xdr:cNvSpPr txBox="1">
          <a:spLocks noChangeArrowheads="1"/>
        </xdr:cNvSpPr>
      </xdr:nvSpPr>
      <xdr:spPr bwMode="auto">
        <a:xfrm>
          <a:off x="182245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87" name="Text Box 557">
          <a:extLst>
            <a:ext uri="{FF2B5EF4-FFF2-40B4-BE49-F238E27FC236}">
              <a16:creationId xmlns:a16="http://schemas.microsoft.com/office/drawing/2014/main" id="{83C84383-D102-AB48-84B2-91DC42D421F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88" name="Text Box 549">
          <a:extLst>
            <a:ext uri="{FF2B5EF4-FFF2-40B4-BE49-F238E27FC236}">
              <a16:creationId xmlns:a16="http://schemas.microsoft.com/office/drawing/2014/main" id="{0E00F8C5-62BC-634D-BD84-A2008513FA4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89" name="Text Box 552">
          <a:extLst>
            <a:ext uri="{FF2B5EF4-FFF2-40B4-BE49-F238E27FC236}">
              <a16:creationId xmlns:a16="http://schemas.microsoft.com/office/drawing/2014/main" id="{357DEC37-B22F-F94F-8168-0A93DEE39794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90" name="Text Box 554">
          <a:extLst>
            <a:ext uri="{FF2B5EF4-FFF2-40B4-BE49-F238E27FC236}">
              <a16:creationId xmlns:a16="http://schemas.microsoft.com/office/drawing/2014/main" id="{7AF52562-E25A-8847-A3E9-D17DB00B4C4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91" name="Text Box 557">
          <a:extLst>
            <a:ext uri="{FF2B5EF4-FFF2-40B4-BE49-F238E27FC236}">
              <a16:creationId xmlns:a16="http://schemas.microsoft.com/office/drawing/2014/main" id="{8C1F3492-80BB-3C49-8C0A-E277D86A3B3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92" name="Text Box 549">
          <a:extLst>
            <a:ext uri="{FF2B5EF4-FFF2-40B4-BE49-F238E27FC236}">
              <a16:creationId xmlns:a16="http://schemas.microsoft.com/office/drawing/2014/main" id="{7425C41B-D576-4447-9628-3045CF57091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93" name="Text Box 552">
          <a:extLst>
            <a:ext uri="{FF2B5EF4-FFF2-40B4-BE49-F238E27FC236}">
              <a16:creationId xmlns:a16="http://schemas.microsoft.com/office/drawing/2014/main" id="{38F5A29D-B097-B54F-AD72-55909336D26A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94" name="Text Box 549">
          <a:extLst>
            <a:ext uri="{FF2B5EF4-FFF2-40B4-BE49-F238E27FC236}">
              <a16:creationId xmlns:a16="http://schemas.microsoft.com/office/drawing/2014/main" id="{2BA25D5F-754F-2648-9398-D5DC1BBCE62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95" name="Text Box 552">
          <a:extLst>
            <a:ext uri="{FF2B5EF4-FFF2-40B4-BE49-F238E27FC236}">
              <a16:creationId xmlns:a16="http://schemas.microsoft.com/office/drawing/2014/main" id="{5820E1BE-578E-6242-AE9A-03FD2AF48A0A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96" name="Text Box 549">
          <a:extLst>
            <a:ext uri="{FF2B5EF4-FFF2-40B4-BE49-F238E27FC236}">
              <a16:creationId xmlns:a16="http://schemas.microsoft.com/office/drawing/2014/main" id="{AEEB2DD0-C819-B445-9942-B8C97E8F534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297" name="Text Box 552">
          <a:extLst>
            <a:ext uri="{FF2B5EF4-FFF2-40B4-BE49-F238E27FC236}">
              <a16:creationId xmlns:a16="http://schemas.microsoft.com/office/drawing/2014/main" id="{B910FEEA-3D8C-C442-9ACE-2A8BEB44DEDB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98" name="Text Box 554">
          <a:extLst>
            <a:ext uri="{FF2B5EF4-FFF2-40B4-BE49-F238E27FC236}">
              <a16:creationId xmlns:a16="http://schemas.microsoft.com/office/drawing/2014/main" id="{039725C6-3CC2-9448-BCD2-A56FC55E203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299" name="Text Box 557">
          <a:extLst>
            <a:ext uri="{FF2B5EF4-FFF2-40B4-BE49-F238E27FC236}">
              <a16:creationId xmlns:a16="http://schemas.microsoft.com/office/drawing/2014/main" id="{DE0E9A52-68A1-4F4C-B9C0-0DD1E402AE5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00" name="Text Box 554">
          <a:extLst>
            <a:ext uri="{FF2B5EF4-FFF2-40B4-BE49-F238E27FC236}">
              <a16:creationId xmlns:a16="http://schemas.microsoft.com/office/drawing/2014/main" id="{0E2E8A3A-E26F-0348-BFEE-A3DB4879980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01" name="Text Box 557">
          <a:extLst>
            <a:ext uri="{FF2B5EF4-FFF2-40B4-BE49-F238E27FC236}">
              <a16:creationId xmlns:a16="http://schemas.microsoft.com/office/drawing/2014/main" id="{D3FBADE4-E5EB-3740-88B7-A06D460B277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02" name="Text Box 549">
          <a:extLst>
            <a:ext uri="{FF2B5EF4-FFF2-40B4-BE49-F238E27FC236}">
              <a16:creationId xmlns:a16="http://schemas.microsoft.com/office/drawing/2014/main" id="{584B04B4-33DF-AE4E-865E-7E8048150FD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03" name="Text Box 552">
          <a:extLst>
            <a:ext uri="{FF2B5EF4-FFF2-40B4-BE49-F238E27FC236}">
              <a16:creationId xmlns:a16="http://schemas.microsoft.com/office/drawing/2014/main" id="{5029CC9B-D9A3-5940-A58F-9E1EF5A840D8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04" name="Text Box 549">
          <a:extLst>
            <a:ext uri="{FF2B5EF4-FFF2-40B4-BE49-F238E27FC236}">
              <a16:creationId xmlns:a16="http://schemas.microsoft.com/office/drawing/2014/main" id="{A652CF17-B427-2A4B-ACCE-6C746EFEC9E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05" name="Text Box 552">
          <a:extLst>
            <a:ext uri="{FF2B5EF4-FFF2-40B4-BE49-F238E27FC236}">
              <a16:creationId xmlns:a16="http://schemas.microsoft.com/office/drawing/2014/main" id="{AC6A6175-9A5C-7946-A558-E351BCA472D8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06" name="Text Box 554">
          <a:extLst>
            <a:ext uri="{FF2B5EF4-FFF2-40B4-BE49-F238E27FC236}">
              <a16:creationId xmlns:a16="http://schemas.microsoft.com/office/drawing/2014/main" id="{882CB834-4DA0-9246-9D78-14E6FA235AD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23</xdr:col>
      <xdr:colOff>0</xdr:colOff>
      <xdr:row>9</xdr:row>
      <xdr:rowOff>139700</xdr:rowOff>
    </xdr:from>
    <xdr:to>
      <xdr:col>23</xdr:col>
      <xdr:colOff>88900</xdr:colOff>
      <xdr:row>9</xdr:row>
      <xdr:rowOff>457200</xdr:rowOff>
    </xdr:to>
    <xdr:sp macro="" textlink="">
      <xdr:nvSpPr>
        <xdr:cNvPr id="796853" name="Text Box 556">
          <a:extLst>
            <a:ext uri="{FF2B5EF4-FFF2-40B4-BE49-F238E27FC236}">
              <a16:creationId xmlns:a16="http://schemas.microsoft.com/office/drawing/2014/main" id="{0D786200-6955-934A-9784-10555C141E99}"/>
            </a:ext>
          </a:extLst>
        </xdr:cNvPr>
        <xdr:cNvSpPr txBox="1">
          <a:spLocks noChangeArrowheads="1"/>
        </xdr:cNvSpPr>
      </xdr:nvSpPr>
      <xdr:spPr bwMode="auto">
        <a:xfrm>
          <a:off x="182245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08" name="Text Box 557">
          <a:extLst>
            <a:ext uri="{FF2B5EF4-FFF2-40B4-BE49-F238E27FC236}">
              <a16:creationId xmlns:a16="http://schemas.microsoft.com/office/drawing/2014/main" id="{5C08D224-A4F7-844C-B912-7FFB28B67BC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09" name="Text Box 549">
          <a:extLst>
            <a:ext uri="{FF2B5EF4-FFF2-40B4-BE49-F238E27FC236}">
              <a16:creationId xmlns:a16="http://schemas.microsoft.com/office/drawing/2014/main" id="{80A50493-3A8D-1B47-8411-08E668A76FA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10" name="Text Box 552">
          <a:extLst>
            <a:ext uri="{FF2B5EF4-FFF2-40B4-BE49-F238E27FC236}">
              <a16:creationId xmlns:a16="http://schemas.microsoft.com/office/drawing/2014/main" id="{4C3A56D2-E134-F44B-9A46-613493A3DEAF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11" name="Text Box 554">
          <a:extLst>
            <a:ext uri="{FF2B5EF4-FFF2-40B4-BE49-F238E27FC236}">
              <a16:creationId xmlns:a16="http://schemas.microsoft.com/office/drawing/2014/main" id="{FFEB5F98-3480-E746-8780-C3D0A4E6043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12" name="Text Box 557">
          <a:extLst>
            <a:ext uri="{FF2B5EF4-FFF2-40B4-BE49-F238E27FC236}">
              <a16:creationId xmlns:a16="http://schemas.microsoft.com/office/drawing/2014/main" id="{684CAC86-760F-3F49-A7A0-988907681A4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13" name="Text Box 549">
          <a:extLst>
            <a:ext uri="{FF2B5EF4-FFF2-40B4-BE49-F238E27FC236}">
              <a16:creationId xmlns:a16="http://schemas.microsoft.com/office/drawing/2014/main" id="{D452CCAB-B3C4-4B49-8F69-8399F370C4A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14" name="Text Box 552">
          <a:extLst>
            <a:ext uri="{FF2B5EF4-FFF2-40B4-BE49-F238E27FC236}">
              <a16:creationId xmlns:a16="http://schemas.microsoft.com/office/drawing/2014/main" id="{9D9411E9-E40E-C541-AE83-85BA65594AE0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15" name="Text Box 549">
          <a:extLst>
            <a:ext uri="{FF2B5EF4-FFF2-40B4-BE49-F238E27FC236}">
              <a16:creationId xmlns:a16="http://schemas.microsoft.com/office/drawing/2014/main" id="{276CF264-3F3D-C048-B11B-207A43EFD67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16" name="Text Box 552">
          <a:extLst>
            <a:ext uri="{FF2B5EF4-FFF2-40B4-BE49-F238E27FC236}">
              <a16:creationId xmlns:a16="http://schemas.microsoft.com/office/drawing/2014/main" id="{613C46C2-3FEC-D542-BB9B-64FFEFF66F30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17" name="Text Box 549">
          <a:extLst>
            <a:ext uri="{FF2B5EF4-FFF2-40B4-BE49-F238E27FC236}">
              <a16:creationId xmlns:a16="http://schemas.microsoft.com/office/drawing/2014/main" id="{A54AD2AD-8129-7F4F-B7DF-2B17F22E55F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18" name="Text Box 552">
          <a:extLst>
            <a:ext uri="{FF2B5EF4-FFF2-40B4-BE49-F238E27FC236}">
              <a16:creationId xmlns:a16="http://schemas.microsoft.com/office/drawing/2014/main" id="{C17D56A0-C99B-4E45-A154-03EA270DF583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19" name="Text Box 554">
          <a:extLst>
            <a:ext uri="{FF2B5EF4-FFF2-40B4-BE49-F238E27FC236}">
              <a16:creationId xmlns:a16="http://schemas.microsoft.com/office/drawing/2014/main" id="{2ABF6F0F-7D88-A04E-BE76-501C8E018F0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20" name="Text Box 557">
          <a:extLst>
            <a:ext uri="{FF2B5EF4-FFF2-40B4-BE49-F238E27FC236}">
              <a16:creationId xmlns:a16="http://schemas.microsoft.com/office/drawing/2014/main" id="{3A1B2ABE-4BDF-1F48-AD06-8719BD725E9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21" name="Text Box 554">
          <a:extLst>
            <a:ext uri="{FF2B5EF4-FFF2-40B4-BE49-F238E27FC236}">
              <a16:creationId xmlns:a16="http://schemas.microsoft.com/office/drawing/2014/main" id="{0A531B83-1A8B-304B-AB01-96D1ABD909C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22" name="Text Box 557">
          <a:extLst>
            <a:ext uri="{FF2B5EF4-FFF2-40B4-BE49-F238E27FC236}">
              <a16:creationId xmlns:a16="http://schemas.microsoft.com/office/drawing/2014/main" id="{06EA78BB-2178-DB4C-8361-A17339A16D1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23" name="Text Box 549">
          <a:extLst>
            <a:ext uri="{FF2B5EF4-FFF2-40B4-BE49-F238E27FC236}">
              <a16:creationId xmlns:a16="http://schemas.microsoft.com/office/drawing/2014/main" id="{99F8B364-8ECE-6F43-AFF2-2FA88652BC3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24" name="Text Box 552">
          <a:extLst>
            <a:ext uri="{FF2B5EF4-FFF2-40B4-BE49-F238E27FC236}">
              <a16:creationId xmlns:a16="http://schemas.microsoft.com/office/drawing/2014/main" id="{EE04F129-0207-AB4D-BC17-1CF3667CA34A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25" name="Text Box 549">
          <a:extLst>
            <a:ext uri="{FF2B5EF4-FFF2-40B4-BE49-F238E27FC236}">
              <a16:creationId xmlns:a16="http://schemas.microsoft.com/office/drawing/2014/main" id="{0C1D80D2-0226-5C44-B440-837D23BEA07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26" name="Text Box 552">
          <a:extLst>
            <a:ext uri="{FF2B5EF4-FFF2-40B4-BE49-F238E27FC236}">
              <a16:creationId xmlns:a16="http://schemas.microsoft.com/office/drawing/2014/main" id="{BCB85E4F-1469-FD4B-8B1F-FFB5A6F0D3C0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27" name="Text Box 554">
          <a:extLst>
            <a:ext uri="{FF2B5EF4-FFF2-40B4-BE49-F238E27FC236}">
              <a16:creationId xmlns:a16="http://schemas.microsoft.com/office/drawing/2014/main" id="{5B305917-2AF8-594C-B7CC-7F626C1185B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23</xdr:col>
      <xdr:colOff>0</xdr:colOff>
      <xdr:row>9</xdr:row>
      <xdr:rowOff>139700</xdr:rowOff>
    </xdr:from>
    <xdr:to>
      <xdr:col>23</xdr:col>
      <xdr:colOff>88900</xdr:colOff>
      <xdr:row>9</xdr:row>
      <xdr:rowOff>279400</xdr:rowOff>
    </xdr:to>
    <xdr:sp macro="" textlink="">
      <xdr:nvSpPr>
        <xdr:cNvPr id="796874" name="Text Box 556">
          <a:extLst>
            <a:ext uri="{FF2B5EF4-FFF2-40B4-BE49-F238E27FC236}">
              <a16:creationId xmlns:a16="http://schemas.microsoft.com/office/drawing/2014/main" id="{25A7ED30-6E52-C348-A250-65B8E4FCA4D4}"/>
            </a:ext>
          </a:extLst>
        </xdr:cNvPr>
        <xdr:cNvSpPr txBox="1">
          <a:spLocks noChangeArrowheads="1"/>
        </xdr:cNvSpPr>
      </xdr:nvSpPr>
      <xdr:spPr bwMode="auto">
        <a:xfrm>
          <a:off x="182245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29" name="Text Box 557">
          <a:extLst>
            <a:ext uri="{FF2B5EF4-FFF2-40B4-BE49-F238E27FC236}">
              <a16:creationId xmlns:a16="http://schemas.microsoft.com/office/drawing/2014/main" id="{3C6A7171-8815-E240-877F-9372B4B96AE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30" name="Text Box 549">
          <a:extLst>
            <a:ext uri="{FF2B5EF4-FFF2-40B4-BE49-F238E27FC236}">
              <a16:creationId xmlns:a16="http://schemas.microsoft.com/office/drawing/2014/main" id="{312BECDD-02A3-064D-9DA5-6ACF77D1DF6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31" name="Text Box 552">
          <a:extLst>
            <a:ext uri="{FF2B5EF4-FFF2-40B4-BE49-F238E27FC236}">
              <a16:creationId xmlns:a16="http://schemas.microsoft.com/office/drawing/2014/main" id="{82D9E177-F3E6-6740-B978-F4472ADACB31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32" name="Text Box 554">
          <a:extLst>
            <a:ext uri="{FF2B5EF4-FFF2-40B4-BE49-F238E27FC236}">
              <a16:creationId xmlns:a16="http://schemas.microsoft.com/office/drawing/2014/main" id="{BAA77EC2-25F6-B84E-A2B7-D60E6464E82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33" name="Text Box 557">
          <a:extLst>
            <a:ext uri="{FF2B5EF4-FFF2-40B4-BE49-F238E27FC236}">
              <a16:creationId xmlns:a16="http://schemas.microsoft.com/office/drawing/2014/main" id="{7950D7F8-CED8-BD4A-9DD9-834567CAB36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34" name="Text Box 549">
          <a:extLst>
            <a:ext uri="{FF2B5EF4-FFF2-40B4-BE49-F238E27FC236}">
              <a16:creationId xmlns:a16="http://schemas.microsoft.com/office/drawing/2014/main" id="{F6FB1053-554B-274D-9028-1825EA857E2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35" name="Text Box 552">
          <a:extLst>
            <a:ext uri="{FF2B5EF4-FFF2-40B4-BE49-F238E27FC236}">
              <a16:creationId xmlns:a16="http://schemas.microsoft.com/office/drawing/2014/main" id="{3FA8E686-EC2E-6642-8C7C-99ABF3508A50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36" name="Text Box 549">
          <a:extLst>
            <a:ext uri="{FF2B5EF4-FFF2-40B4-BE49-F238E27FC236}">
              <a16:creationId xmlns:a16="http://schemas.microsoft.com/office/drawing/2014/main" id="{1EC6BD49-2A4C-CE42-BE2B-986206D64A9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37" name="Text Box 552">
          <a:extLst>
            <a:ext uri="{FF2B5EF4-FFF2-40B4-BE49-F238E27FC236}">
              <a16:creationId xmlns:a16="http://schemas.microsoft.com/office/drawing/2014/main" id="{561183AF-45DA-8A4F-A0C7-144F3748B05D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38" name="Text Box 549">
          <a:extLst>
            <a:ext uri="{FF2B5EF4-FFF2-40B4-BE49-F238E27FC236}">
              <a16:creationId xmlns:a16="http://schemas.microsoft.com/office/drawing/2014/main" id="{206A823C-40C1-9149-9AF4-859D73ED604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39" name="Text Box 552">
          <a:extLst>
            <a:ext uri="{FF2B5EF4-FFF2-40B4-BE49-F238E27FC236}">
              <a16:creationId xmlns:a16="http://schemas.microsoft.com/office/drawing/2014/main" id="{EE50F17A-C68A-424E-9FF3-45AC855864E9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40" name="Text Box 554">
          <a:extLst>
            <a:ext uri="{FF2B5EF4-FFF2-40B4-BE49-F238E27FC236}">
              <a16:creationId xmlns:a16="http://schemas.microsoft.com/office/drawing/2014/main" id="{345DDE10-2AF0-E847-80AC-1A39596BD31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41" name="Text Box 557">
          <a:extLst>
            <a:ext uri="{FF2B5EF4-FFF2-40B4-BE49-F238E27FC236}">
              <a16:creationId xmlns:a16="http://schemas.microsoft.com/office/drawing/2014/main" id="{94991ED9-1761-A44C-9248-616E992AEFD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42" name="Text Box 554">
          <a:extLst>
            <a:ext uri="{FF2B5EF4-FFF2-40B4-BE49-F238E27FC236}">
              <a16:creationId xmlns:a16="http://schemas.microsoft.com/office/drawing/2014/main" id="{26BFFE42-1F28-4A46-BE21-B6D5EB7FDB9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43" name="Text Box 557">
          <a:extLst>
            <a:ext uri="{FF2B5EF4-FFF2-40B4-BE49-F238E27FC236}">
              <a16:creationId xmlns:a16="http://schemas.microsoft.com/office/drawing/2014/main" id="{583074FB-45B0-354F-A6C4-55D3C6B2DDB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44" name="Text Box 549">
          <a:extLst>
            <a:ext uri="{FF2B5EF4-FFF2-40B4-BE49-F238E27FC236}">
              <a16:creationId xmlns:a16="http://schemas.microsoft.com/office/drawing/2014/main" id="{77CC7D33-8C70-CA49-9788-57B4C8F332D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45" name="Text Box 552">
          <a:extLst>
            <a:ext uri="{FF2B5EF4-FFF2-40B4-BE49-F238E27FC236}">
              <a16:creationId xmlns:a16="http://schemas.microsoft.com/office/drawing/2014/main" id="{1E893B16-E85B-1C4D-9D2A-34CA0C57DDE8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46" name="Text Box 549">
          <a:extLst>
            <a:ext uri="{FF2B5EF4-FFF2-40B4-BE49-F238E27FC236}">
              <a16:creationId xmlns:a16="http://schemas.microsoft.com/office/drawing/2014/main" id="{233B9A4D-0F28-254C-993D-6F117BE7360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47" name="Text Box 552">
          <a:extLst>
            <a:ext uri="{FF2B5EF4-FFF2-40B4-BE49-F238E27FC236}">
              <a16:creationId xmlns:a16="http://schemas.microsoft.com/office/drawing/2014/main" id="{E02EFB37-A039-3141-867C-4AD4A774B93D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48" name="Text Box 554">
          <a:extLst>
            <a:ext uri="{FF2B5EF4-FFF2-40B4-BE49-F238E27FC236}">
              <a16:creationId xmlns:a16="http://schemas.microsoft.com/office/drawing/2014/main" id="{0189409D-6146-7344-9BB1-E9A764388AF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23</xdr:col>
      <xdr:colOff>0</xdr:colOff>
      <xdr:row>9</xdr:row>
      <xdr:rowOff>139700</xdr:rowOff>
    </xdr:from>
    <xdr:to>
      <xdr:col>23</xdr:col>
      <xdr:colOff>88900</xdr:colOff>
      <xdr:row>9</xdr:row>
      <xdr:rowOff>457200</xdr:rowOff>
    </xdr:to>
    <xdr:sp macro="" textlink="">
      <xdr:nvSpPr>
        <xdr:cNvPr id="796895" name="Text Box 556">
          <a:extLst>
            <a:ext uri="{FF2B5EF4-FFF2-40B4-BE49-F238E27FC236}">
              <a16:creationId xmlns:a16="http://schemas.microsoft.com/office/drawing/2014/main" id="{E4735AD3-0735-F346-803D-DD0B96E91793}"/>
            </a:ext>
          </a:extLst>
        </xdr:cNvPr>
        <xdr:cNvSpPr txBox="1">
          <a:spLocks noChangeArrowheads="1"/>
        </xdr:cNvSpPr>
      </xdr:nvSpPr>
      <xdr:spPr bwMode="auto">
        <a:xfrm>
          <a:off x="182245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50" name="Text Box 557">
          <a:extLst>
            <a:ext uri="{FF2B5EF4-FFF2-40B4-BE49-F238E27FC236}">
              <a16:creationId xmlns:a16="http://schemas.microsoft.com/office/drawing/2014/main" id="{9D87CEC3-5A7C-C840-9D3A-397886437E6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51" name="Text Box 549">
          <a:extLst>
            <a:ext uri="{FF2B5EF4-FFF2-40B4-BE49-F238E27FC236}">
              <a16:creationId xmlns:a16="http://schemas.microsoft.com/office/drawing/2014/main" id="{9CF85F59-1A48-3846-B2F8-3566E2BD7EE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52" name="Text Box 552">
          <a:extLst>
            <a:ext uri="{FF2B5EF4-FFF2-40B4-BE49-F238E27FC236}">
              <a16:creationId xmlns:a16="http://schemas.microsoft.com/office/drawing/2014/main" id="{F54940EC-AA82-F344-B622-FCFE1552324F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53" name="Text Box 554">
          <a:extLst>
            <a:ext uri="{FF2B5EF4-FFF2-40B4-BE49-F238E27FC236}">
              <a16:creationId xmlns:a16="http://schemas.microsoft.com/office/drawing/2014/main" id="{1579CBB9-A2F0-A541-AF99-619D5AA9027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54" name="Text Box 557">
          <a:extLst>
            <a:ext uri="{FF2B5EF4-FFF2-40B4-BE49-F238E27FC236}">
              <a16:creationId xmlns:a16="http://schemas.microsoft.com/office/drawing/2014/main" id="{15AAD2F6-9112-E549-93E5-26D7D2862A8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55" name="Text Box 549">
          <a:extLst>
            <a:ext uri="{FF2B5EF4-FFF2-40B4-BE49-F238E27FC236}">
              <a16:creationId xmlns:a16="http://schemas.microsoft.com/office/drawing/2014/main" id="{E007BC44-76D0-114E-BF65-1DF4749362B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56" name="Text Box 552">
          <a:extLst>
            <a:ext uri="{FF2B5EF4-FFF2-40B4-BE49-F238E27FC236}">
              <a16:creationId xmlns:a16="http://schemas.microsoft.com/office/drawing/2014/main" id="{74F8A428-6392-5944-9EED-6DE58DE9844D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57" name="Text Box 549">
          <a:extLst>
            <a:ext uri="{FF2B5EF4-FFF2-40B4-BE49-F238E27FC236}">
              <a16:creationId xmlns:a16="http://schemas.microsoft.com/office/drawing/2014/main" id="{7F330346-0E6A-5D48-88B0-D46B42E2A31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58" name="Text Box 552">
          <a:extLst>
            <a:ext uri="{FF2B5EF4-FFF2-40B4-BE49-F238E27FC236}">
              <a16:creationId xmlns:a16="http://schemas.microsoft.com/office/drawing/2014/main" id="{52E9B1EF-1565-0B4B-A43D-4BBC56637130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59" name="Text Box 549">
          <a:extLst>
            <a:ext uri="{FF2B5EF4-FFF2-40B4-BE49-F238E27FC236}">
              <a16:creationId xmlns:a16="http://schemas.microsoft.com/office/drawing/2014/main" id="{84D0FEFE-1D2C-E14C-8EF3-09159F25B63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60" name="Text Box 552">
          <a:extLst>
            <a:ext uri="{FF2B5EF4-FFF2-40B4-BE49-F238E27FC236}">
              <a16:creationId xmlns:a16="http://schemas.microsoft.com/office/drawing/2014/main" id="{197F232C-F8AC-D94B-A520-9DC74358BE11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61" name="Text Box 554">
          <a:extLst>
            <a:ext uri="{FF2B5EF4-FFF2-40B4-BE49-F238E27FC236}">
              <a16:creationId xmlns:a16="http://schemas.microsoft.com/office/drawing/2014/main" id="{3E06B0D5-72C9-384B-BFBD-9BA7F1434EB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62" name="Text Box 557">
          <a:extLst>
            <a:ext uri="{FF2B5EF4-FFF2-40B4-BE49-F238E27FC236}">
              <a16:creationId xmlns:a16="http://schemas.microsoft.com/office/drawing/2014/main" id="{E18814F2-CE7D-DC40-AB31-F405F4730EE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63" name="Text Box 554">
          <a:extLst>
            <a:ext uri="{FF2B5EF4-FFF2-40B4-BE49-F238E27FC236}">
              <a16:creationId xmlns:a16="http://schemas.microsoft.com/office/drawing/2014/main" id="{C7590E81-5FAE-2845-8783-715C83F4B75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64" name="Text Box 557">
          <a:extLst>
            <a:ext uri="{FF2B5EF4-FFF2-40B4-BE49-F238E27FC236}">
              <a16:creationId xmlns:a16="http://schemas.microsoft.com/office/drawing/2014/main" id="{1A527CF8-9A90-464D-9275-8D659E797CF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65" name="Text Box 549">
          <a:extLst>
            <a:ext uri="{FF2B5EF4-FFF2-40B4-BE49-F238E27FC236}">
              <a16:creationId xmlns:a16="http://schemas.microsoft.com/office/drawing/2014/main" id="{3A9BD627-767B-4044-9001-0BCD00805CD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66" name="Text Box 552">
          <a:extLst>
            <a:ext uri="{FF2B5EF4-FFF2-40B4-BE49-F238E27FC236}">
              <a16:creationId xmlns:a16="http://schemas.microsoft.com/office/drawing/2014/main" id="{B2F74F01-E093-A747-9342-781E0259E7D5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67" name="Text Box 549">
          <a:extLst>
            <a:ext uri="{FF2B5EF4-FFF2-40B4-BE49-F238E27FC236}">
              <a16:creationId xmlns:a16="http://schemas.microsoft.com/office/drawing/2014/main" id="{19DCD4D9-5708-9A42-928F-C15EE984A26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68" name="Text Box 552">
          <a:extLst>
            <a:ext uri="{FF2B5EF4-FFF2-40B4-BE49-F238E27FC236}">
              <a16:creationId xmlns:a16="http://schemas.microsoft.com/office/drawing/2014/main" id="{302E81AC-A44D-394A-AF41-1D328ECD9407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69" name="Text Box 554">
          <a:extLst>
            <a:ext uri="{FF2B5EF4-FFF2-40B4-BE49-F238E27FC236}">
              <a16:creationId xmlns:a16="http://schemas.microsoft.com/office/drawing/2014/main" id="{E92275E9-7C2F-EB4B-8147-F768087F76D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23</xdr:col>
      <xdr:colOff>0</xdr:colOff>
      <xdr:row>9</xdr:row>
      <xdr:rowOff>139700</xdr:rowOff>
    </xdr:from>
    <xdr:to>
      <xdr:col>23</xdr:col>
      <xdr:colOff>88900</xdr:colOff>
      <xdr:row>9</xdr:row>
      <xdr:rowOff>279400</xdr:rowOff>
    </xdr:to>
    <xdr:sp macro="" textlink="">
      <xdr:nvSpPr>
        <xdr:cNvPr id="796916" name="Text Box 556">
          <a:extLst>
            <a:ext uri="{FF2B5EF4-FFF2-40B4-BE49-F238E27FC236}">
              <a16:creationId xmlns:a16="http://schemas.microsoft.com/office/drawing/2014/main" id="{D8A69760-DA84-1D4D-AEA7-417D0616CE76}"/>
            </a:ext>
          </a:extLst>
        </xdr:cNvPr>
        <xdr:cNvSpPr txBox="1">
          <a:spLocks noChangeArrowheads="1"/>
        </xdr:cNvSpPr>
      </xdr:nvSpPr>
      <xdr:spPr bwMode="auto">
        <a:xfrm>
          <a:off x="182245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71" name="Text Box 557">
          <a:extLst>
            <a:ext uri="{FF2B5EF4-FFF2-40B4-BE49-F238E27FC236}">
              <a16:creationId xmlns:a16="http://schemas.microsoft.com/office/drawing/2014/main" id="{D0491C4E-18E7-5C4A-8D0D-F23A835CB1F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72" name="Text Box 549">
          <a:extLst>
            <a:ext uri="{FF2B5EF4-FFF2-40B4-BE49-F238E27FC236}">
              <a16:creationId xmlns:a16="http://schemas.microsoft.com/office/drawing/2014/main" id="{BC51EF56-6AA4-6747-A71B-A85BC699548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73" name="Text Box 552">
          <a:extLst>
            <a:ext uri="{FF2B5EF4-FFF2-40B4-BE49-F238E27FC236}">
              <a16:creationId xmlns:a16="http://schemas.microsoft.com/office/drawing/2014/main" id="{B92FDBDF-FCBC-844A-BCCB-0D63C6A1ADCA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74" name="Text Box 554">
          <a:extLst>
            <a:ext uri="{FF2B5EF4-FFF2-40B4-BE49-F238E27FC236}">
              <a16:creationId xmlns:a16="http://schemas.microsoft.com/office/drawing/2014/main" id="{3198EC9D-FD9A-4943-9F3B-04B5B8109C9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75" name="Text Box 557">
          <a:extLst>
            <a:ext uri="{FF2B5EF4-FFF2-40B4-BE49-F238E27FC236}">
              <a16:creationId xmlns:a16="http://schemas.microsoft.com/office/drawing/2014/main" id="{91D11C0E-CCCD-1948-BBB0-86DBB4D7BC4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76" name="Text Box 549">
          <a:extLst>
            <a:ext uri="{FF2B5EF4-FFF2-40B4-BE49-F238E27FC236}">
              <a16:creationId xmlns:a16="http://schemas.microsoft.com/office/drawing/2014/main" id="{43F3A832-4A00-DD43-9572-0351F15B3CA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77" name="Text Box 552">
          <a:extLst>
            <a:ext uri="{FF2B5EF4-FFF2-40B4-BE49-F238E27FC236}">
              <a16:creationId xmlns:a16="http://schemas.microsoft.com/office/drawing/2014/main" id="{ADBCEBA2-E496-AC43-91B0-09EABF8534AB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78" name="Text Box 549">
          <a:extLst>
            <a:ext uri="{FF2B5EF4-FFF2-40B4-BE49-F238E27FC236}">
              <a16:creationId xmlns:a16="http://schemas.microsoft.com/office/drawing/2014/main" id="{992854E4-5586-F248-ABCB-3693EA43BA9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79" name="Text Box 552">
          <a:extLst>
            <a:ext uri="{FF2B5EF4-FFF2-40B4-BE49-F238E27FC236}">
              <a16:creationId xmlns:a16="http://schemas.microsoft.com/office/drawing/2014/main" id="{C39A83AC-F1F6-8F49-8D13-F0271B843039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80" name="Text Box 549">
          <a:extLst>
            <a:ext uri="{FF2B5EF4-FFF2-40B4-BE49-F238E27FC236}">
              <a16:creationId xmlns:a16="http://schemas.microsoft.com/office/drawing/2014/main" id="{CC5AB7EE-F627-D14F-98EC-A4B1C9EF71E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81" name="Text Box 552">
          <a:extLst>
            <a:ext uri="{FF2B5EF4-FFF2-40B4-BE49-F238E27FC236}">
              <a16:creationId xmlns:a16="http://schemas.microsoft.com/office/drawing/2014/main" id="{6FA54CA3-5FD6-974C-AD30-83724516C6FD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82" name="Text Box 554">
          <a:extLst>
            <a:ext uri="{FF2B5EF4-FFF2-40B4-BE49-F238E27FC236}">
              <a16:creationId xmlns:a16="http://schemas.microsoft.com/office/drawing/2014/main" id="{D39B1755-E8D6-6343-B908-1B50995B619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83" name="Text Box 557">
          <a:extLst>
            <a:ext uri="{FF2B5EF4-FFF2-40B4-BE49-F238E27FC236}">
              <a16:creationId xmlns:a16="http://schemas.microsoft.com/office/drawing/2014/main" id="{EDE8DF41-D0AC-7449-BED1-C3746564564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84" name="Text Box 554">
          <a:extLst>
            <a:ext uri="{FF2B5EF4-FFF2-40B4-BE49-F238E27FC236}">
              <a16:creationId xmlns:a16="http://schemas.microsoft.com/office/drawing/2014/main" id="{34FB99A1-278F-304F-B211-C2FFD6C6B24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85" name="Text Box 557">
          <a:extLst>
            <a:ext uri="{FF2B5EF4-FFF2-40B4-BE49-F238E27FC236}">
              <a16:creationId xmlns:a16="http://schemas.microsoft.com/office/drawing/2014/main" id="{56C8775E-82C5-9A47-B29B-CB18587CA56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86" name="Text Box 549">
          <a:extLst>
            <a:ext uri="{FF2B5EF4-FFF2-40B4-BE49-F238E27FC236}">
              <a16:creationId xmlns:a16="http://schemas.microsoft.com/office/drawing/2014/main" id="{E10C0055-F4B1-5842-B8F8-DFC32CCCE03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87" name="Text Box 552">
          <a:extLst>
            <a:ext uri="{FF2B5EF4-FFF2-40B4-BE49-F238E27FC236}">
              <a16:creationId xmlns:a16="http://schemas.microsoft.com/office/drawing/2014/main" id="{43224873-278F-9844-8F88-3233E38E7B77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88" name="Text Box 549">
          <a:extLst>
            <a:ext uri="{FF2B5EF4-FFF2-40B4-BE49-F238E27FC236}">
              <a16:creationId xmlns:a16="http://schemas.microsoft.com/office/drawing/2014/main" id="{1172122B-44E2-B64D-B637-27C471B3F21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89" name="Text Box 552">
          <a:extLst>
            <a:ext uri="{FF2B5EF4-FFF2-40B4-BE49-F238E27FC236}">
              <a16:creationId xmlns:a16="http://schemas.microsoft.com/office/drawing/2014/main" id="{D4AE4D02-285A-8341-B913-37162E9CD8DD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90" name="Text Box 554">
          <a:extLst>
            <a:ext uri="{FF2B5EF4-FFF2-40B4-BE49-F238E27FC236}">
              <a16:creationId xmlns:a16="http://schemas.microsoft.com/office/drawing/2014/main" id="{CC6BC750-13E5-674E-B3C2-65247FC5F41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23</xdr:col>
      <xdr:colOff>0</xdr:colOff>
      <xdr:row>9</xdr:row>
      <xdr:rowOff>139700</xdr:rowOff>
    </xdr:from>
    <xdr:to>
      <xdr:col>23</xdr:col>
      <xdr:colOff>88900</xdr:colOff>
      <xdr:row>9</xdr:row>
      <xdr:rowOff>457200</xdr:rowOff>
    </xdr:to>
    <xdr:sp macro="" textlink="">
      <xdr:nvSpPr>
        <xdr:cNvPr id="796937" name="Text Box 556">
          <a:extLst>
            <a:ext uri="{FF2B5EF4-FFF2-40B4-BE49-F238E27FC236}">
              <a16:creationId xmlns:a16="http://schemas.microsoft.com/office/drawing/2014/main" id="{33F24058-D5EF-C64D-A33B-7E9216365314}"/>
            </a:ext>
          </a:extLst>
        </xdr:cNvPr>
        <xdr:cNvSpPr txBox="1">
          <a:spLocks noChangeArrowheads="1"/>
        </xdr:cNvSpPr>
      </xdr:nvSpPr>
      <xdr:spPr bwMode="auto">
        <a:xfrm>
          <a:off x="182245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92" name="Text Box 557">
          <a:extLst>
            <a:ext uri="{FF2B5EF4-FFF2-40B4-BE49-F238E27FC236}">
              <a16:creationId xmlns:a16="http://schemas.microsoft.com/office/drawing/2014/main" id="{10917B1A-88D5-C44B-BAB0-18033811A7E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93" name="Text Box 549">
          <a:extLst>
            <a:ext uri="{FF2B5EF4-FFF2-40B4-BE49-F238E27FC236}">
              <a16:creationId xmlns:a16="http://schemas.microsoft.com/office/drawing/2014/main" id="{0A2CAC8B-5D60-5E48-BDEB-CA5CFF313E9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94" name="Text Box 552">
          <a:extLst>
            <a:ext uri="{FF2B5EF4-FFF2-40B4-BE49-F238E27FC236}">
              <a16:creationId xmlns:a16="http://schemas.microsoft.com/office/drawing/2014/main" id="{CA9482E7-6BF5-0546-A1DF-52A0AD6DF5AF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95" name="Text Box 554">
          <a:extLst>
            <a:ext uri="{FF2B5EF4-FFF2-40B4-BE49-F238E27FC236}">
              <a16:creationId xmlns:a16="http://schemas.microsoft.com/office/drawing/2014/main" id="{F58ADB21-CA31-644F-A7EA-30675E79A83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96" name="Text Box 557">
          <a:extLst>
            <a:ext uri="{FF2B5EF4-FFF2-40B4-BE49-F238E27FC236}">
              <a16:creationId xmlns:a16="http://schemas.microsoft.com/office/drawing/2014/main" id="{386DDAB8-B8FC-8C49-BF7D-4E93FBB7287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97" name="Text Box 549">
          <a:extLst>
            <a:ext uri="{FF2B5EF4-FFF2-40B4-BE49-F238E27FC236}">
              <a16:creationId xmlns:a16="http://schemas.microsoft.com/office/drawing/2014/main" id="{03C42165-288F-784B-8B7C-D0A2AD5D812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398" name="Text Box 552">
          <a:extLst>
            <a:ext uri="{FF2B5EF4-FFF2-40B4-BE49-F238E27FC236}">
              <a16:creationId xmlns:a16="http://schemas.microsoft.com/office/drawing/2014/main" id="{5AC90EBA-41DC-9049-85B3-E288BC8DAF8B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399" name="Text Box 549">
          <a:extLst>
            <a:ext uri="{FF2B5EF4-FFF2-40B4-BE49-F238E27FC236}">
              <a16:creationId xmlns:a16="http://schemas.microsoft.com/office/drawing/2014/main" id="{F5EE2373-ECB7-9841-BEC7-6692E8E0224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00" name="Text Box 552">
          <a:extLst>
            <a:ext uri="{FF2B5EF4-FFF2-40B4-BE49-F238E27FC236}">
              <a16:creationId xmlns:a16="http://schemas.microsoft.com/office/drawing/2014/main" id="{47B362C5-E1E3-334D-8CDF-AD0055E18809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01" name="Text Box 549">
          <a:extLst>
            <a:ext uri="{FF2B5EF4-FFF2-40B4-BE49-F238E27FC236}">
              <a16:creationId xmlns:a16="http://schemas.microsoft.com/office/drawing/2014/main" id="{C581D1C8-3FA0-F443-8BBD-5F8DB169A14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02" name="Text Box 552">
          <a:extLst>
            <a:ext uri="{FF2B5EF4-FFF2-40B4-BE49-F238E27FC236}">
              <a16:creationId xmlns:a16="http://schemas.microsoft.com/office/drawing/2014/main" id="{15B2F8DB-D253-C748-A54C-7FEE78459AD1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03" name="Text Box 554">
          <a:extLst>
            <a:ext uri="{FF2B5EF4-FFF2-40B4-BE49-F238E27FC236}">
              <a16:creationId xmlns:a16="http://schemas.microsoft.com/office/drawing/2014/main" id="{92B4A29E-8961-2F4C-84C1-51D4E856508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04" name="Text Box 557">
          <a:extLst>
            <a:ext uri="{FF2B5EF4-FFF2-40B4-BE49-F238E27FC236}">
              <a16:creationId xmlns:a16="http://schemas.microsoft.com/office/drawing/2014/main" id="{52BE9ADE-8A4E-D64A-A01A-B5EFCF0150E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05" name="Text Box 554">
          <a:extLst>
            <a:ext uri="{FF2B5EF4-FFF2-40B4-BE49-F238E27FC236}">
              <a16:creationId xmlns:a16="http://schemas.microsoft.com/office/drawing/2014/main" id="{7E8C00A2-56AD-1647-B4DB-8ECC859A1B0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06" name="Text Box 557">
          <a:extLst>
            <a:ext uri="{FF2B5EF4-FFF2-40B4-BE49-F238E27FC236}">
              <a16:creationId xmlns:a16="http://schemas.microsoft.com/office/drawing/2014/main" id="{ADD4FA19-E54D-B249-8291-725A9C0DFB0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07" name="Text Box 549">
          <a:extLst>
            <a:ext uri="{FF2B5EF4-FFF2-40B4-BE49-F238E27FC236}">
              <a16:creationId xmlns:a16="http://schemas.microsoft.com/office/drawing/2014/main" id="{BECE440E-1EA5-2C47-86B0-67854295A37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08" name="Text Box 552">
          <a:extLst>
            <a:ext uri="{FF2B5EF4-FFF2-40B4-BE49-F238E27FC236}">
              <a16:creationId xmlns:a16="http://schemas.microsoft.com/office/drawing/2014/main" id="{20618CD6-AC7A-4E45-9138-C4EABBFA4A05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09" name="Text Box 549">
          <a:extLst>
            <a:ext uri="{FF2B5EF4-FFF2-40B4-BE49-F238E27FC236}">
              <a16:creationId xmlns:a16="http://schemas.microsoft.com/office/drawing/2014/main" id="{0361B816-C153-E545-8F2A-63D7C561F8D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10" name="Text Box 552">
          <a:extLst>
            <a:ext uri="{FF2B5EF4-FFF2-40B4-BE49-F238E27FC236}">
              <a16:creationId xmlns:a16="http://schemas.microsoft.com/office/drawing/2014/main" id="{607C9B8F-A273-1445-918E-00EB537B4E0C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11" name="Text Box 554">
          <a:extLst>
            <a:ext uri="{FF2B5EF4-FFF2-40B4-BE49-F238E27FC236}">
              <a16:creationId xmlns:a16="http://schemas.microsoft.com/office/drawing/2014/main" id="{15AE9DE3-F863-FF47-96AF-B5AAE19DA47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23</xdr:col>
      <xdr:colOff>0</xdr:colOff>
      <xdr:row>9</xdr:row>
      <xdr:rowOff>139700</xdr:rowOff>
    </xdr:from>
    <xdr:to>
      <xdr:col>23</xdr:col>
      <xdr:colOff>88900</xdr:colOff>
      <xdr:row>9</xdr:row>
      <xdr:rowOff>279400</xdr:rowOff>
    </xdr:to>
    <xdr:sp macro="" textlink="">
      <xdr:nvSpPr>
        <xdr:cNvPr id="796958" name="Text Box 556">
          <a:extLst>
            <a:ext uri="{FF2B5EF4-FFF2-40B4-BE49-F238E27FC236}">
              <a16:creationId xmlns:a16="http://schemas.microsoft.com/office/drawing/2014/main" id="{987F8E3C-0275-344F-8562-6E59329C74AE}"/>
            </a:ext>
          </a:extLst>
        </xdr:cNvPr>
        <xdr:cNvSpPr txBox="1">
          <a:spLocks noChangeArrowheads="1"/>
        </xdr:cNvSpPr>
      </xdr:nvSpPr>
      <xdr:spPr bwMode="auto">
        <a:xfrm>
          <a:off x="182245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13" name="Text Box 557">
          <a:extLst>
            <a:ext uri="{FF2B5EF4-FFF2-40B4-BE49-F238E27FC236}">
              <a16:creationId xmlns:a16="http://schemas.microsoft.com/office/drawing/2014/main" id="{68D0590B-3B8E-9D4B-9C6C-85CDE54DDD8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14" name="Text Box 549">
          <a:extLst>
            <a:ext uri="{FF2B5EF4-FFF2-40B4-BE49-F238E27FC236}">
              <a16:creationId xmlns:a16="http://schemas.microsoft.com/office/drawing/2014/main" id="{BC833BD5-12C5-5F4A-BEB7-726FD75923A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15" name="Text Box 552">
          <a:extLst>
            <a:ext uri="{FF2B5EF4-FFF2-40B4-BE49-F238E27FC236}">
              <a16:creationId xmlns:a16="http://schemas.microsoft.com/office/drawing/2014/main" id="{2513C936-A6C1-9142-B6D9-FEEBD425F160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16" name="Text Box 554">
          <a:extLst>
            <a:ext uri="{FF2B5EF4-FFF2-40B4-BE49-F238E27FC236}">
              <a16:creationId xmlns:a16="http://schemas.microsoft.com/office/drawing/2014/main" id="{A85B4E77-0F35-C94B-AD1B-125148A7D94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17" name="Text Box 557">
          <a:extLst>
            <a:ext uri="{FF2B5EF4-FFF2-40B4-BE49-F238E27FC236}">
              <a16:creationId xmlns:a16="http://schemas.microsoft.com/office/drawing/2014/main" id="{38EE6E95-8EBF-3441-BABA-D028BECC7E0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18" name="Text Box 549">
          <a:extLst>
            <a:ext uri="{FF2B5EF4-FFF2-40B4-BE49-F238E27FC236}">
              <a16:creationId xmlns:a16="http://schemas.microsoft.com/office/drawing/2014/main" id="{4361A16D-1097-6445-821B-225385AD8FD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19" name="Text Box 552">
          <a:extLst>
            <a:ext uri="{FF2B5EF4-FFF2-40B4-BE49-F238E27FC236}">
              <a16:creationId xmlns:a16="http://schemas.microsoft.com/office/drawing/2014/main" id="{097DFEED-85A4-3C41-9C49-0BFDADC82586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20" name="Text Box 549">
          <a:extLst>
            <a:ext uri="{FF2B5EF4-FFF2-40B4-BE49-F238E27FC236}">
              <a16:creationId xmlns:a16="http://schemas.microsoft.com/office/drawing/2014/main" id="{98454FAB-2F90-8947-BE4B-50C961440BF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21" name="Text Box 552">
          <a:extLst>
            <a:ext uri="{FF2B5EF4-FFF2-40B4-BE49-F238E27FC236}">
              <a16:creationId xmlns:a16="http://schemas.microsoft.com/office/drawing/2014/main" id="{60F5A075-742A-1948-B24B-ED34974422F5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22" name="Text Box 549">
          <a:extLst>
            <a:ext uri="{FF2B5EF4-FFF2-40B4-BE49-F238E27FC236}">
              <a16:creationId xmlns:a16="http://schemas.microsoft.com/office/drawing/2014/main" id="{E9F21070-AF61-3B42-A2E6-009D4C09032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23" name="Text Box 552">
          <a:extLst>
            <a:ext uri="{FF2B5EF4-FFF2-40B4-BE49-F238E27FC236}">
              <a16:creationId xmlns:a16="http://schemas.microsoft.com/office/drawing/2014/main" id="{335C7653-697A-724C-98A4-59D26DAD7D38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24" name="Text Box 554">
          <a:extLst>
            <a:ext uri="{FF2B5EF4-FFF2-40B4-BE49-F238E27FC236}">
              <a16:creationId xmlns:a16="http://schemas.microsoft.com/office/drawing/2014/main" id="{9AC37E16-1CF5-4047-BBD9-C0828896A6F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25" name="Text Box 557">
          <a:extLst>
            <a:ext uri="{FF2B5EF4-FFF2-40B4-BE49-F238E27FC236}">
              <a16:creationId xmlns:a16="http://schemas.microsoft.com/office/drawing/2014/main" id="{24B5FF03-B774-7D4F-95EC-68017512A4C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26" name="Text Box 554">
          <a:extLst>
            <a:ext uri="{FF2B5EF4-FFF2-40B4-BE49-F238E27FC236}">
              <a16:creationId xmlns:a16="http://schemas.microsoft.com/office/drawing/2014/main" id="{A1A97F8A-3CDD-B140-8FFC-AE02262A644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27" name="Text Box 557">
          <a:extLst>
            <a:ext uri="{FF2B5EF4-FFF2-40B4-BE49-F238E27FC236}">
              <a16:creationId xmlns:a16="http://schemas.microsoft.com/office/drawing/2014/main" id="{86CA3107-F053-7340-AED4-64F673976FD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28" name="Text Box 549">
          <a:extLst>
            <a:ext uri="{FF2B5EF4-FFF2-40B4-BE49-F238E27FC236}">
              <a16:creationId xmlns:a16="http://schemas.microsoft.com/office/drawing/2014/main" id="{4E108A47-A1FA-1B44-801E-18318769EFD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29" name="Text Box 552">
          <a:extLst>
            <a:ext uri="{FF2B5EF4-FFF2-40B4-BE49-F238E27FC236}">
              <a16:creationId xmlns:a16="http://schemas.microsoft.com/office/drawing/2014/main" id="{8F65FAFF-1EF7-7642-A464-D6F0BE1EED3B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30" name="Text Box 549">
          <a:extLst>
            <a:ext uri="{FF2B5EF4-FFF2-40B4-BE49-F238E27FC236}">
              <a16:creationId xmlns:a16="http://schemas.microsoft.com/office/drawing/2014/main" id="{031134E9-84B4-054D-A4CA-8408CF18823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31" name="Text Box 552">
          <a:extLst>
            <a:ext uri="{FF2B5EF4-FFF2-40B4-BE49-F238E27FC236}">
              <a16:creationId xmlns:a16="http://schemas.microsoft.com/office/drawing/2014/main" id="{E9CF1C66-BB0A-AE49-9D5A-4DA69AE25967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32" name="Text Box 554">
          <a:extLst>
            <a:ext uri="{FF2B5EF4-FFF2-40B4-BE49-F238E27FC236}">
              <a16:creationId xmlns:a16="http://schemas.microsoft.com/office/drawing/2014/main" id="{BC1DBD0D-F48F-4745-A0E7-63F9199501F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23</xdr:col>
      <xdr:colOff>0</xdr:colOff>
      <xdr:row>9</xdr:row>
      <xdr:rowOff>139700</xdr:rowOff>
    </xdr:from>
    <xdr:to>
      <xdr:col>23</xdr:col>
      <xdr:colOff>88900</xdr:colOff>
      <xdr:row>9</xdr:row>
      <xdr:rowOff>457200</xdr:rowOff>
    </xdr:to>
    <xdr:sp macro="" textlink="">
      <xdr:nvSpPr>
        <xdr:cNvPr id="796979" name="Text Box 556">
          <a:extLst>
            <a:ext uri="{FF2B5EF4-FFF2-40B4-BE49-F238E27FC236}">
              <a16:creationId xmlns:a16="http://schemas.microsoft.com/office/drawing/2014/main" id="{8DAAB240-C078-BF4F-8FE1-165F2693FA41}"/>
            </a:ext>
          </a:extLst>
        </xdr:cNvPr>
        <xdr:cNvSpPr txBox="1">
          <a:spLocks noChangeArrowheads="1"/>
        </xdr:cNvSpPr>
      </xdr:nvSpPr>
      <xdr:spPr bwMode="auto">
        <a:xfrm>
          <a:off x="182245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34" name="Text Box 557">
          <a:extLst>
            <a:ext uri="{FF2B5EF4-FFF2-40B4-BE49-F238E27FC236}">
              <a16:creationId xmlns:a16="http://schemas.microsoft.com/office/drawing/2014/main" id="{FF6947EA-4741-8440-B773-F5745628CFB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35" name="Text Box 549">
          <a:extLst>
            <a:ext uri="{FF2B5EF4-FFF2-40B4-BE49-F238E27FC236}">
              <a16:creationId xmlns:a16="http://schemas.microsoft.com/office/drawing/2014/main" id="{067AEE76-EAF2-E14A-BB77-88992284A80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36" name="Text Box 552">
          <a:extLst>
            <a:ext uri="{FF2B5EF4-FFF2-40B4-BE49-F238E27FC236}">
              <a16:creationId xmlns:a16="http://schemas.microsoft.com/office/drawing/2014/main" id="{1A1E7D85-F861-5944-B3A5-0B656F31AEBC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37" name="Text Box 554">
          <a:extLst>
            <a:ext uri="{FF2B5EF4-FFF2-40B4-BE49-F238E27FC236}">
              <a16:creationId xmlns:a16="http://schemas.microsoft.com/office/drawing/2014/main" id="{45F3D55A-C9A0-8B42-8C80-117EDDFBB9A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38" name="Text Box 557">
          <a:extLst>
            <a:ext uri="{FF2B5EF4-FFF2-40B4-BE49-F238E27FC236}">
              <a16:creationId xmlns:a16="http://schemas.microsoft.com/office/drawing/2014/main" id="{440218C2-07BE-E44C-AFD9-1B60F4B71A2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39" name="Text Box 549">
          <a:extLst>
            <a:ext uri="{FF2B5EF4-FFF2-40B4-BE49-F238E27FC236}">
              <a16:creationId xmlns:a16="http://schemas.microsoft.com/office/drawing/2014/main" id="{67D4AD30-371A-2541-BFA2-C06B0B504D1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40" name="Text Box 552">
          <a:extLst>
            <a:ext uri="{FF2B5EF4-FFF2-40B4-BE49-F238E27FC236}">
              <a16:creationId xmlns:a16="http://schemas.microsoft.com/office/drawing/2014/main" id="{3C44EE87-598B-E447-AF60-AC9F3C7C62E7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41" name="Text Box 549">
          <a:extLst>
            <a:ext uri="{FF2B5EF4-FFF2-40B4-BE49-F238E27FC236}">
              <a16:creationId xmlns:a16="http://schemas.microsoft.com/office/drawing/2014/main" id="{11900E5E-4B05-C44F-93C4-E4AB0842484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42" name="Text Box 552">
          <a:extLst>
            <a:ext uri="{FF2B5EF4-FFF2-40B4-BE49-F238E27FC236}">
              <a16:creationId xmlns:a16="http://schemas.microsoft.com/office/drawing/2014/main" id="{003AA3D1-CEBB-C54E-8469-370F5CBC0EB3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43" name="Text Box 549">
          <a:extLst>
            <a:ext uri="{FF2B5EF4-FFF2-40B4-BE49-F238E27FC236}">
              <a16:creationId xmlns:a16="http://schemas.microsoft.com/office/drawing/2014/main" id="{78FB2728-7B6D-7149-AB67-87FC129CD11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44" name="Text Box 552">
          <a:extLst>
            <a:ext uri="{FF2B5EF4-FFF2-40B4-BE49-F238E27FC236}">
              <a16:creationId xmlns:a16="http://schemas.microsoft.com/office/drawing/2014/main" id="{5121DFA6-E119-964B-B389-98B8E4C428B0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45" name="Text Box 554">
          <a:extLst>
            <a:ext uri="{FF2B5EF4-FFF2-40B4-BE49-F238E27FC236}">
              <a16:creationId xmlns:a16="http://schemas.microsoft.com/office/drawing/2014/main" id="{CE4EDFED-9D2E-B641-B2D0-7CF161BCDF2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46" name="Text Box 557">
          <a:extLst>
            <a:ext uri="{FF2B5EF4-FFF2-40B4-BE49-F238E27FC236}">
              <a16:creationId xmlns:a16="http://schemas.microsoft.com/office/drawing/2014/main" id="{951C8629-7526-8446-B976-BDB88CA2C86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47" name="Text Box 554">
          <a:extLst>
            <a:ext uri="{FF2B5EF4-FFF2-40B4-BE49-F238E27FC236}">
              <a16:creationId xmlns:a16="http://schemas.microsoft.com/office/drawing/2014/main" id="{741E247C-C1C5-964D-BF18-8834C4BA2F4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48" name="Text Box 557">
          <a:extLst>
            <a:ext uri="{FF2B5EF4-FFF2-40B4-BE49-F238E27FC236}">
              <a16:creationId xmlns:a16="http://schemas.microsoft.com/office/drawing/2014/main" id="{E14DF25F-3816-4A41-AE3E-7B43549032B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49" name="Text Box 549">
          <a:extLst>
            <a:ext uri="{FF2B5EF4-FFF2-40B4-BE49-F238E27FC236}">
              <a16:creationId xmlns:a16="http://schemas.microsoft.com/office/drawing/2014/main" id="{B622B154-FC2B-1A47-A5C4-698354BF133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50" name="Text Box 552">
          <a:extLst>
            <a:ext uri="{FF2B5EF4-FFF2-40B4-BE49-F238E27FC236}">
              <a16:creationId xmlns:a16="http://schemas.microsoft.com/office/drawing/2014/main" id="{B78D4AB2-0405-B445-ADB2-0A885510254C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51" name="Text Box 549">
          <a:extLst>
            <a:ext uri="{FF2B5EF4-FFF2-40B4-BE49-F238E27FC236}">
              <a16:creationId xmlns:a16="http://schemas.microsoft.com/office/drawing/2014/main" id="{AC9B233F-3ADD-224C-99EA-7598F95626C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52" name="Text Box 552">
          <a:extLst>
            <a:ext uri="{FF2B5EF4-FFF2-40B4-BE49-F238E27FC236}">
              <a16:creationId xmlns:a16="http://schemas.microsoft.com/office/drawing/2014/main" id="{32D27558-584C-EC46-B00C-41B13E9F7F95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53" name="Text Box 554">
          <a:extLst>
            <a:ext uri="{FF2B5EF4-FFF2-40B4-BE49-F238E27FC236}">
              <a16:creationId xmlns:a16="http://schemas.microsoft.com/office/drawing/2014/main" id="{9F4DE55B-CAC5-114C-B559-7B1ACCBFA0E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23</xdr:col>
      <xdr:colOff>0</xdr:colOff>
      <xdr:row>9</xdr:row>
      <xdr:rowOff>139700</xdr:rowOff>
    </xdr:from>
    <xdr:to>
      <xdr:col>23</xdr:col>
      <xdr:colOff>88900</xdr:colOff>
      <xdr:row>9</xdr:row>
      <xdr:rowOff>279400</xdr:rowOff>
    </xdr:to>
    <xdr:sp macro="" textlink="">
      <xdr:nvSpPr>
        <xdr:cNvPr id="797000" name="Text Box 556">
          <a:extLst>
            <a:ext uri="{FF2B5EF4-FFF2-40B4-BE49-F238E27FC236}">
              <a16:creationId xmlns:a16="http://schemas.microsoft.com/office/drawing/2014/main" id="{2B2536FA-2F6E-4247-B2A2-10DB0509442A}"/>
            </a:ext>
          </a:extLst>
        </xdr:cNvPr>
        <xdr:cNvSpPr txBox="1">
          <a:spLocks noChangeArrowheads="1"/>
        </xdr:cNvSpPr>
      </xdr:nvSpPr>
      <xdr:spPr bwMode="auto">
        <a:xfrm>
          <a:off x="182245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55" name="Text Box 557">
          <a:extLst>
            <a:ext uri="{FF2B5EF4-FFF2-40B4-BE49-F238E27FC236}">
              <a16:creationId xmlns:a16="http://schemas.microsoft.com/office/drawing/2014/main" id="{29A91495-5D9F-D548-86F8-06933F886BC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56" name="Text Box 549">
          <a:extLst>
            <a:ext uri="{FF2B5EF4-FFF2-40B4-BE49-F238E27FC236}">
              <a16:creationId xmlns:a16="http://schemas.microsoft.com/office/drawing/2014/main" id="{C7B3C5E8-5F15-AD47-A7CC-8BD9E7AEA8A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57" name="Text Box 552">
          <a:extLst>
            <a:ext uri="{FF2B5EF4-FFF2-40B4-BE49-F238E27FC236}">
              <a16:creationId xmlns:a16="http://schemas.microsoft.com/office/drawing/2014/main" id="{B894A7C4-73C9-C641-A1FE-6D9A57A80A9C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58" name="Text Box 554">
          <a:extLst>
            <a:ext uri="{FF2B5EF4-FFF2-40B4-BE49-F238E27FC236}">
              <a16:creationId xmlns:a16="http://schemas.microsoft.com/office/drawing/2014/main" id="{461170A9-933A-6F4C-A100-E6791059D3A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59" name="Text Box 557">
          <a:extLst>
            <a:ext uri="{FF2B5EF4-FFF2-40B4-BE49-F238E27FC236}">
              <a16:creationId xmlns:a16="http://schemas.microsoft.com/office/drawing/2014/main" id="{C1CD9F0D-BC03-8C4F-8A41-8895F0F6E15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60" name="Text Box 549">
          <a:extLst>
            <a:ext uri="{FF2B5EF4-FFF2-40B4-BE49-F238E27FC236}">
              <a16:creationId xmlns:a16="http://schemas.microsoft.com/office/drawing/2014/main" id="{46FD6352-35E4-9D41-A6E0-CB322B06F36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61" name="Text Box 552">
          <a:extLst>
            <a:ext uri="{FF2B5EF4-FFF2-40B4-BE49-F238E27FC236}">
              <a16:creationId xmlns:a16="http://schemas.microsoft.com/office/drawing/2014/main" id="{936BE4DC-B6B1-F74A-BBA9-2FA92B006BE6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62" name="Text Box 549">
          <a:extLst>
            <a:ext uri="{FF2B5EF4-FFF2-40B4-BE49-F238E27FC236}">
              <a16:creationId xmlns:a16="http://schemas.microsoft.com/office/drawing/2014/main" id="{EE7B068F-597B-E84E-8ABD-008343F4490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63" name="Text Box 552">
          <a:extLst>
            <a:ext uri="{FF2B5EF4-FFF2-40B4-BE49-F238E27FC236}">
              <a16:creationId xmlns:a16="http://schemas.microsoft.com/office/drawing/2014/main" id="{D78EEE58-7C32-6441-9217-3690EDCCC3E1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64" name="Text Box 549">
          <a:extLst>
            <a:ext uri="{FF2B5EF4-FFF2-40B4-BE49-F238E27FC236}">
              <a16:creationId xmlns:a16="http://schemas.microsoft.com/office/drawing/2014/main" id="{E7B88658-C96F-AE47-B1D1-7DBF90B92BE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65" name="Text Box 552">
          <a:extLst>
            <a:ext uri="{FF2B5EF4-FFF2-40B4-BE49-F238E27FC236}">
              <a16:creationId xmlns:a16="http://schemas.microsoft.com/office/drawing/2014/main" id="{0CAF4EB3-8A05-9B4C-9F1B-8696BAA8CBF4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66" name="Text Box 554">
          <a:extLst>
            <a:ext uri="{FF2B5EF4-FFF2-40B4-BE49-F238E27FC236}">
              <a16:creationId xmlns:a16="http://schemas.microsoft.com/office/drawing/2014/main" id="{45DB0DAC-65D1-734F-92E2-BC6DFCE7580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67" name="Text Box 557">
          <a:extLst>
            <a:ext uri="{FF2B5EF4-FFF2-40B4-BE49-F238E27FC236}">
              <a16:creationId xmlns:a16="http://schemas.microsoft.com/office/drawing/2014/main" id="{C49FE8C8-F86D-0F4B-B994-20107FD1A89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68" name="Text Box 554">
          <a:extLst>
            <a:ext uri="{FF2B5EF4-FFF2-40B4-BE49-F238E27FC236}">
              <a16:creationId xmlns:a16="http://schemas.microsoft.com/office/drawing/2014/main" id="{94EDEF6C-BD83-A343-9CF2-E1ACE173BB3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69" name="Text Box 557">
          <a:extLst>
            <a:ext uri="{FF2B5EF4-FFF2-40B4-BE49-F238E27FC236}">
              <a16:creationId xmlns:a16="http://schemas.microsoft.com/office/drawing/2014/main" id="{00E382B9-DF8D-4542-AFDF-9E1A9D5505A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70" name="Text Box 549">
          <a:extLst>
            <a:ext uri="{FF2B5EF4-FFF2-40B4-BE49-F238E27FC236}">
              <a16:creationId xmlns:a16="http://schemas.microsoft.com/office/drawing/2014/main" id="{DC9BB22C-0C1C-1646-B3CE-031746AFD62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71" name="Text Box 552">
          <a:extLst>
            <a:ext uri="{FF2B5EF4-FFF2-40B4-BE49-F238E27FC236}">
              <a16:creationId xmlns:a16="http://schemas.microsoft.com/office/drawing/2014/main" id="{0F76D1D3-0DFE-0B40-8E3C-43A8C38F9592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72" name="Text Box 549">
          <a:extLst>
            <a:ext uri="{FF2B5EF4-FFF2-40B4-BE49-F238E27FC236}">
              <a16:creationId xmlns:a16="http://schemas.microsoft.com/office/drawing/2014/main" id="{5769F665-53D5-7D4B-8066-D2B7A83B7E1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73" name="Text Box 552">
          <a:extLst>
            <a:ext uri="{FF2B5EF4-FFF2-40B4-BE49-F238E27FC236}">
              <a16:creationId xmlns:a16="http://schemas.microsoft.com/office/drawing/2014/main" id="{14BABD73-6140-2940-AB35-3BE95137EF30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74" name="Text Box 554">
          <a:extLst>
            <a:ext uri="{FF2B5EF4-FFF2-40B4-BE49-F238E27FC236}">
              <a16:creationId xmlns:a16="http://schemas.microsoft.com/office/drawing/2014/main" id="{9274984F-37A8-6747-931D-316C2296FE9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23</xdr:col>
      <xdr:colOff>0</xdr:colOff>
      <xdr:row>9</xdr:row>
      <xdr:rowOff>139700</xdr:rowOff>
    </xdr:from>
    <xdr:to>
      <xdr:col>23</xdr:col>
      <xdr:colOff>76200</xdr:colOff>
      <xdr:row>9</xdr:row>
      <xdr:rowOff>457200</xdr:rowOff>
    </xdr:to>
    <xdr:sp macro="" textlink="">
      <xdr:nvSpPr>
        <xdr:cNvPr id="797021" name="Text Box 556">
          <a:extLst>
            <a:ext uri="{FF2B5EF4-FFF2-40B4-BE49-F238E27FC236}">
              <a16:creationId xmlns:a16="http://schemas.microsoft.com/office/drawing/2014/main" id="{49367321-9155-DA47-AC4B-A67E0ABCD460}"/>
            </a:ext>
          </a:extLst>
        </xdr:cNvPr>
        <xdr:cNvSpPr txBox="1">
          <a:spLocks noChangeArrowheads="1"/>
        </xdr:cNvSpPr>
      </xdr:nvSpPr>
      <xdr:spPr bwMode="auto">
        <a:xfrm>
          <a:off x="18224500" y="1409700"/>
          <a:ext cx="762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76" name="Text Box 557">
          <a:extLst>
            <a:ext uri="{FF2B5EF4-FFF2-40B4-BE49-F238E27FC236}">
              <a16:creationId xmlns:a16="http://schemas.microsoft.com/office/drawing/2014/main" id="{914B08F3-08E2-3446-B3D3-DB0BEC50E6D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77" name="Text Box 549">
          <a:extLst>
            <a:ext uri="{FF2B5EF4-FFF2-40B4-BE49-F238E27FC236}">
              <a16:creationId xmlns:a16="http://schemas.microsoft.com/office/drawing/2014/main" id="{A89BD4D8-0335-6248-8D0F-F6A4AC66436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78" name="Text Box 552">
          <a:extLst>
            <a:ext uri="{FF2B5EF4-FFF2-40B4-BE49-F238E27FC236}">
              <a16:creationId xmlns:a16="http://schemas.microsoft.com/office/drawing/2014/main" id="{346B0016-2C06-B14E-B204-7013C2877982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79" name="Text Box 554">
          <a:extLst>
            <a:ext uri="{FF2B5EF4-FFF2-40B4-BE49-F238E27FC236}">
              <a16:creationId xmlns:a16="http://schemas.microsoft.com/office/drawing/2014/main" id="{2DEBAB4A-E7B2-6142-B394-C6F063BBDDF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80" name="Text Box 557">
          <a:extLst>
            <a:ext uri="{FF2B5EF4-FFF2-40B4-BE49-F238E27FC236}">
              <a16:creationId xmlns:a16="http://schemas.microsoft.com/office/drawing/2014/main" id="{18D6C9C3-1710-5546-962A-486EBF48225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81" name="Text Box 549">
          <a:extLst>
            <a:ext uri="{FF2B5EF4-FFF2-40B4-BE49-F238E27FC236}">
              <a16:creationId xmlns:a16="http://schemas.microsoft.com/office/drawing/2014/main" id="{7141AF04-0C78-1846-85A2-FA2DA5BBDA2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82" name="Text Box 552">
          <a:extLst>
            <a:ext uri="{FF2B5EF4-FFF2-40B4-BE49-F238E27FC236}">
              <a16:creationId xmlns:a16="http://schemas.microsoft.com/office/drawing/2014/main" id="{41D2217F-62DE-A24D-ADC2-DB87BE362EEB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83" name="Text Box 549">
          <a:extLst>
            <a:ext uri="{FF2B5EF4-FFF2-40B4-BE49-F238E27FC236}">
              <a16:creationId xmlns:a16="http://schemas.microsoft.com/office/drawing/2014/main" id="{7361FA9D-7AF6-6248-B07A-BE10261B2DA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84" name="Text Box 552">
          <a:extLst>
            <a:ext uri="{FF2B5EF4-FFF2-40B4-BE49-F238E27FC236}">
              <a16:creationId xmlns:a16="http://schemas.microsoft.com/office/drawing/2014/main" id="{1ABB6359-C3DD-544B-BE24-6E9397EF9CC8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85" name="Text Box 549">
          <a:extLst>
            <a:ext uri="{FF2B5EF4-FFF2-40B4-BE49-F238E27FC236}">
              <a16:creationId xmlns:a16="http://schemas.microsoft.com/office/drawing/2014/main" id="{26AA81F3-1BF4-BF4B-85DD-6DCAFF716E8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86" name="Text Box 552">
          <a:extLst>
            <a:ext uri="{FF2B5EF4-FFF2-40B4-BE49-F238E27FC236}">
              <a16:creationId xmlns:a16="http://schemas.microsoft.com/office/drawing/2014/main" id="{073AA601-53B5-1141-AEEC-3C293FE85CD4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87" name="Text Box 554">
          <a:extLst>
            <a:ext uri="{FF2B5EF4-FFF2-40B4-BE49-F238E27FC236}">
              <a16:creationId xmlns:a16="http://schemas.microsoft.com/office/drawing/2014/main" id="{DEA54285-3EFE-6147-98C2-C3BA65E0CD8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88" name="Text Box 557">
          <a:extLst>
            <a:ext uri="{FF2B5EF4-FFF2-40B4-BE49-F238E27FC236}">
              <a16:creationId xmlns:a16="http://schemas.microsoft.com/office/drawing/2014/main" id="{EB539DEB-6973-494C-9F5C-47CB6462E93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89" name="Text Box 554">
          <a:extLst>
            <a:ext uri="{FF2B5EF4-FFF2-40B4-BE49-F238E27FC236}">
              <a16:creationId xmlns:a16="http://schemas.microsoft.com/office/drawing/2014/main" id="{60768575-8B18-3D46-B888-B671C4A8F22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90" name="Text Box 557">
          <a:extLst>
            <a:ext uri="{FF2B5EF4-FFF2-40B4-BE49-F238E27FC236}">
              <a16:creationId xmlns:a16="http://schemas.microsoft.com/office/drawing/2014/main" id="{52E33A41-E5BC-E446-A4A1-2EFD0A4103C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91" name="Text Box 549">
          <a:extLst>
            <a:ext uri="{FF2B5EF4-FFF2-40B4-BE49-F238E27FC236}">
              <a16:creationId xmlns:a16="http://schemas.microsoft.com/office/drawing/2014/main" id="{48C5D383-BE66-F14D-A2DF-D709DF3A9AA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92" name="Text Box 552">
          <a:extLst>
            <a:ext uri="{FF2B5EF4-FFF2-40B4-BE49-F238E27FC236}">
              <a16:creationId xmlns:a16="http://schemas.microsoft.com/office/drawing/2014/main" id="{55897422-5F69-F14C-A87E-35559DC5C9A5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93" name="Text Box 549">
          <a:extLst>
            <a:ext uri="{FF2B5EF4-FFF2-40B4-BE49-F238E27FC236}">
              <a16:creationId xmlns:a16="http://schemas.microsoft.com/office/drawing/2014/main" id="{4A2D43FC-23E4-A846-978A-9B74F7747D4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94" name="Text Box 552">
          <a:extLst>
            <a:ext uri="{FF2B5EF4-FFF2-40B4-BE49-F238E27FC236}">
              <a16:creationId xmlns:a16="http://schemas.microsoft.com/office/drawing/2014/main" id="{83A90D4C-9BD0-B648-961B-412D8E3A7599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95" name="Text Box 554">
          <a:extLst>
            <a:ext uri="{FF2B5EF4-FFF2-40B4-BE49-F238E27FC236}">
              <a16:creationId xmlns:a16="http://schemas.microsoft.com/office/drawing/2014/main" id="{DC54F7CF-1690-D743-A678-58513CEA593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23</xdr:col>
      <xdr:colOff>0</xdr:colOff>
      <xdr:row>9</xdr:row>
      <xdr:rowOff>139700</xdr:rowOff>
    </xdr:from>
    <xdr:to>
      <xdr:col>23</xdr:col>
      <xdr:colOff>76200</xdr:colOff>
      <xdr:row>9</xdr:row>
      <xdr:rowOff>279400</xdr:rowOff>
    </xdr:to>
    <xdr:sp macro="" textlink="">
      <xdr:nvSpPr>
        <xdr:cNvPr id="797042" name="Text Box 556">
          <a:extLst>
            <a:ext uri="{FF2B5EF4-FFF2-40B4-BE49-F238E27FC236}">
              <a16:creationId xmlns:a16="http://schemas.microsoft.com/office/drawing/2014/main" id="{8C8FD649-99D5-6949-BD0A-8813AC5C80D6}"/>
            </a:ext>
          </a:extLst>
        </xdr:cNvPr>
        <xdr:cNvSpPr txBox="1">
          <a:spLocks noChangeArrowheads="1"/>
        </xdr:cNvSpPr>
      </xdr:nvSpPr>
      <xdr:spPr bwMode="auto">
        <a:xfrm>
          <a:off x="18224500" y="1409700"/>
          <a:ext cx="762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97" name="Text Box 557">
          <a:extLst>
            <a:ext uri="{FF2B5EF4-FFF2-40B4-BE49-F238E27FC236}">
              <a16:creationId xmlns:a16="http://schemas.microsoft.com/office/drawing/2014/main" id="{195D5D21-693A-E249-8646-30A4AA5AE5E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498" name="Text Box 549">
          <a:extLst>
            <a:ext uri="{FF2B5EF4-FFF2-40B4-BE49-F238E27FC236}">
              <a16:creationId xmlns:a16="http://schemas.microsoft.com/office/drawing/2014/main" id="{69F03356-BEE2-B04F-AB08-18D6B445F5B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499" name="Text Box 552">
          <a:extLst>
            <a:ext uri="{FF2B5EF4-FFF2-40B4-BE49-F238E27FC236}">
              <a16:creationId xmlns:a16="http://schemas.microsoft.com/office/drawing/2014/main" id="{9B261EEA-388B-994F-8906-A9205CB5D67E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00" name="Text Box 554">
          <a:extLst>
            <a:ext uri="{FF2B5EF4-FFF2-40B4-BE49-F238E27FC236}">
              <a16:creationId xmlns:a16="http://schemas.microsoft.com/office/drawing/2014/main" id="{71B3E1F7-7272-734A-BFC1-7F609DB1AC6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01" name="Text Box 557">
          <a:extLst>
            <a:ext uri="{FF2B5EF4-FFF2-40B4-BE49-F238E27FC236}">
              <a16:creationId xmlns:a16="http://schemas.microsoft.com/office/drawing/2014/main" id="{014CFC60-D80D-0F4B-931C-DDF6A535DB9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02" name="Text Box 549">
          <a:extLst>
            <a:ext uri="{FF2B5EF4-FFF2-40B4-BE49-F238E27FC236}">
              <a16:creationId xmlns:a16="http://schemas.microsoft.com/office/drawing/2014/main" id="{03E3B507-AED0-C841-9554-F08B28A2794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503" name="Text Box 552">
          <a:extLst>
            <a:ext uri="{FF2B5EF4-FFF2-40B4-BE49-F238E27FC236}">
              <a16:creationId xmlns:a16="http://schemas.microsoft.com/office/drawing/2014/main" id="{B95C0529-EDC9-204E-9A68-1B4A2BC66029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04" name="Text Box 549">
          <a:extLst>
            <a:ext uri="{FF2B5EF4-FFF2-40B4-BE49-F238E27FC236}">
              <a16:creationId xmlns:a16="http://schemas.microsoft.com/office/drawing/2014/main" id="{8775E050-3937-EC42-81DF-747293CBA06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505" name="Text Box 552">
          <a:extLst>
            <a:ext uri="{FF2B5EF4-FFF2-40B4-BE49-F238E27FC236}">
              <a16:creationId xmlns:a16="http://schemas.microsoft.com/office/drawing/2014/main" id="{4A9A4CDA-DD37-BA4D-978C-DF0F3B9318F4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06" name="Text Box 549">
          <a:extLst>
            <a:ext uri="{FF2B5EF4-FFF2-40B4-BE49-F238E27FC236}">
              <a16:creationId xmlns:a16="http://schemas.microsoft.com/office/drawing/2014/main" id="{5E95F37A-FC69-E142-80F2-EDAB17AFAC2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507" name="Text Box 552">
          <a:extLst>
            <a:ext uri="{FF2B5EF4-FFF2-40B4-BE49-F238E27FC236}">
              <a16:creationId xmlns:a16="http://schemas.microsoft.com/office/drawing/2014/main" id="{0653D8A6-C73C-FC48-8BEC-25ABE1B04135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08" name="Text Box 554">
          <a:extLst>
            <a:ext uri="{FF2B5EF4-FFF2-40B4-BE49-F238E27FC236}">
              <a16:creationId xmlns:a16="http://schemas.microsoft.com/office/drawing/2014/main" id="{F023BA22-8535-9C48-8638-2BB7AAA5F34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09" name="Text Box 557">
          <a:extLst>
            <a:ext uri="{FF2B5EF4-FFF2-40B4-BE49-F238E27FC236}">
              <a16:creationId xmlns:a16="http://schemas.microsoft.com/office/drawing/2014/main" id="{8CE8F96C-CD40-E744-926E-9B3F24DF321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10" name="Text Box 554">
          <a:extLst>
            <a:ext uri="{FF2B5EF4-FFF2-40B4-BE49-F238E27FC236}">
              <a16:creationId xmlns:a16="http://schemas.microsoft.com/office/drawing/2014/main" id="{D9769004-F5E1-4C4C-AE25-5778E2AFFB4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11" name="Text Box 557">
          <a:extLst>
            <a:ext uri="{FF2B5EF4-FFF2-40B4-BE49-F238E27FC236}">
              <a16:creationId xmlns:a16="http://schemas.microsoft.com/office/drawing/2014/main" id="{03D7F2A5-F813-9D49-ACBD-EF050F68702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12" name="Text Box 549">
          <a:extLst>
            <a:ext uri="{FF2B5EF4-FFF2-40B4-BE49-F238E27FC236}">
              <a16:creationId xmlns:a16="http://schemas.microsoft.com/office/drawing/2014/main" id="{12C2A793-748B-9240-8D0D-E6293B89029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513" name="Text Box 552">
          <a:extLst>
            <a:ext uri="{FF2B5EF4-FFF2-40B4-BE49-F238E27FC236}">
              <a16:creationId xmlns:a16="http://schemas.microsoft.com/office/drawing/2014/main" id="{DD865DAC-3CE8-474C-8EA4-A3FE76D81468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14" name="Text Box 549">
          <a:extLst>
            <a:ext uri="{FF2B5EF4-FFF2-40B4-BE49-F238E27FC236}">
              <a16:creationId xmlns:a16="http://schemas.microsoft.com/office/drawing/2014/main" id="{142E8A06-7C2D-CD44-BBCD-FD73266ACED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23</xdr:col>
      <xdr:colOff>0</xdr:colOff>
      <xdr:row>7</xdr:row>
      <xdr:rowOff>0</xdr:rowOff>
    </xdr:from>
    <xdr:ext cx="37062" cy="232916"/>
    <xdr:sp macro="" textlink="">
      <xdr:nvSpPr>
        <xdr:cNvPr id="1515" name="Text Box 552">
          <a:extLst>
            <a:ext uri="{FF2B5EF4-FFF2-40B4-BE49-F238E27FC236}">
              <a16:creationId xmlns:a16="http://schemas.microsoft.com/office/drawing/2014/main" id="{619BAF9F-48DC-8145-8F81-A6A1F9358373}"/>
            </a:ext>
          </a:extLst>
        </xdr:cNvPr>
        <xdr:cNvSpPr txBox="1">
          <a:spLocks noChangeArrowheads="1"/>
        </xdr:cNvSpPr>
      </xdr:nvSpPr>
      <xdr:spPr bwMode="auto">
        <a:xfrm>
          <a:off x="13348607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16" name="Text Box 554">
          <a:extLst>
            <a:ext uri="{FF2B5EF4-FFF2-40B4-BE49-F238E27FC236}">
              <a16:creationId xmlns:a16="http://schemas.microsoft.com/office/drawing/2014/main" id="{C013ACEF-2CB7-6E4B-911C-7677DAFF727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457200</xdr:rowOff>
    </xdr:to>
    <xdr:sp macro="" textlink="">
      <xdr:nvSpPr>
        <xdr:cNvPr id="797063" name="Text Box 556">
          <a:extLst>
            <a:ext uri="{FF2B5EF4-FFF2-40B4-BE49-F238E27FC236}">
              <a16:creationId xmlns:a16="http://schemas.microsoft.com/office/drawing/2014/main" id="{8EF85DE1-0A56-6047-BBAF-FA2F9C9C733F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18" name="Text Box 557">
          <a:extLst>
            <a:ext uri="{FF2B5EF4-FFF2-40B4-BE49-F238E27FC236}">
              <a16:creationId xmlns:a16="http://schemas.microsoft.com/office/drawing/2014/main" id="{9F923410-99B1-224E-BF41-56CD414006B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19" name="Text Box 549">
          <a:extLst>
            <a:ext uri="{FF2B5EF4-FFF2-40B4-BE49-F238E27FC236}">
              <a16:creationId xmlns:a16="http://schemas.microsoft.com/office/drawing/2014/main" id="{1E39453D-27C4-2147-8E6B-1116CD15FB4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20" name="Text Box 552">
          <a:extLst>
            <a:ext uri="{FF2B5EF4-FFF2-40B4-BE49-F238E27FC236}">
              <a16:creationId xmlns:a16="http://schemas.microsoft.com/office/drawing/2014/main" id="{59EE7EE9-2E14-A94B-9F00-88B7DCC65CC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21" name="Text Box 554">
          <a:extLst>
            <a:ext uri="{FF2B5EF4-FFF2-40B4-BE49-F238E27FC236}">
              <a16:creationId xmlns:a16="http://schemas.microsoft.com/office/drawing/2014/main" id="{3FC6617A-D4B2-DE48-84E7-1B73DFAC06F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22" name="Text Box 557">
          <a:extLst>
            <a:ext uri="{FF2B5EF4-FFF2-40B4-BE49-F238E27FC236}">
              <a16:creationId xmlns:a16="http://schemas.microsoft.com/office/drawing/2014/main" id="{EFF6B49D-26BA-444F-ACA1-BBD63F3758D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23" name="Text Box 549">
          <a:extLst>
            <a:ext uri="{FF2B5EF4-FFF2-40B4-BE49-F238E27FC236}">
              <a16:creationId xmlns:a16="http://schemas.microsoft.com/office/drawing/2014/main" id="{0B392D43-EF80-644C-8D18-0466C7B1264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24" name="Text Box 552">
          <a:extLst>
            <a:ext uri="{FF2B5EF4-FFF2-40B4-BE49-F238E27FC236}">
              <a16:creationId xmlns:a16="http://schemas.microsoft.com/office/drawing/2014/main" id="{294FCB4D-E4A7-F741-A501-94330494048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25" name="Text Box 549">
          <a:extLst>
            <a:ext uri="{FF2B5EF4-FFF2-40B4-BE49-F238E27FC236}">
              <a16:creationId xmlns:a16="http://schemas.microsoft.com/office/drawing/2014/main" id="{146AC7E9-F065-384A-B067-EA3D8CA1F38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26" name="Text Box 552">
          <a:extLst>
            <a:ext uri="{FF2B5EF4-FFF2-40B4-BE49-F238E27FC236}">
              <a16:creationId xmlns:a16="http://schemas.microsoft.com/office/drawing/2014/main" id="{31B96926-B686-8547-BB78-472BEA8340B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27" name="Text Box 549">
          <a:extLst>
            <a:ext uri="{FF2B5EF4-FFF2-40B4-BE49-F238E27FC236}">
              <a16:creationId xmlns:a16="http://schemas.microsoft.com/office/drawing/2014/main" id="{00005321-74B7-D741-96A0-CE7100BEC5D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28" name="Text Box 552">
          <a:extLst>
            <a:ext uri="{FF2B5EF4-FFF2-40B4-BE49-F238E27FC236}">
              <a16:creationId xmlns:a16="http://schemas.microsoft.com/office/drawing/2014/main" id="{B4400711-5CEF-E64E-AF08-19F859CE93B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29" name="Text Box 554">
          <a:extLst>
            <a:ext uri="{FF2B5EF4-FFF2-40B4-BE49-F238E27FC236}">
              <a16:creationId xmlns:a16="http://schemas.microsoft.com/office/drawing/2014/main" id="{CB7E5538-A1D5-624F-9221-2D9A2AA9D2F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30" name="Text Box 557">
          <a:extLst>
            <a:ext uri="{FF2B5EF4-FFF2-40B4-BE49-F238E27FC236}">
              <a16:creationId xmlns:a16="http://schemas.microsoft.com/office/drawing/2014/main" id="{E2E4A3C8-C268-3543-AC7E-BCD3786692D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31" name="Text Box 554">
          <a:extLst>
            <a:ext uri="{FF2B5EF4-FFF2-40B4-BE49-F238E27FC236}">
              <a16:creationId xmlns:a16="http://schemas.microsoft.com/office/drawing/2014/main" id="{38C96CEC-0FC3-C84F-957B-D8DD8F88399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32" name="Text Box 557">
          <a:extLst>
            <a:ext uri="{FF2B5EF4-FFF2-40B4-BE49-F238E27FC236}">
              <a16:creationId xmlns:a16="http://schemas.microsoft.com/office/drawing/2014/main" id="{35CBBD31-641D-8342-B3B7-847D5B737EC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33" name="Text Box 549">
          <a:extLst>
            <a:ext uri="{FF2B5EF4-FFF2-40B4-BE49-F238E27FC236}">
              <a16:creationId xmlns:a16="http://schemas.microsoft.com/office/drawing/2014/main" id="{CD572AA0-5F01-BA40-BCD7-97AC763951E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34" name="Text Box 552">
          <a:extLst>
            <a:ext uri="{FF2B5EF4-FFF2-40B4-BE49-F238E27FC236}">
              <a16:creationId xmlns:a16="http://schemas.microsoft.com/office/drawing/2014/main" id="{D35B07E0-61EF-E44E-B993-695EC825AE6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35" name="Text Box 549">
          <a:extLst>
            <a:ext uri="{FF2B5EF4-FFF2-40B4-BE49-F238E27FC236}">
              <a16:creationId xmlns:a16="http://schemas.microsoft.com/office/drawing/2014/main" id="{B9CB9845-1B67-FF48-9176-AAED9C49C9D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36" name="Text Box 552">
          <a:extLst>
            <a:ext uri="{FF2B5EF4-FFF2-40B4-BE49-F238E27FC236}">
              <a16:creationId xmlns:a16="http://schemas.microsoft.com/office/drawing/2014/main" id="{D8CF86DE-FB3F-044D-9EF8-816EF9454CC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37" name="Text Box 554">
          <a:extLst>
            <a:ext uri="{FF2B5EF4-FFF2-40B4-BE49-F238E27FC236}">
              <a16:creationId xmlns:a16="http://schemas.microsoft.com/office/drawing/2014/main" id="{F36C9C75-2F63-874C-90EE-399D878617C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279400</xdr:rowOff>
    </xdr:to>
    <xdr:sp macro="" textlink="">
      <xdr:nvSpPr>
        <xdr:cNvPr id="797084" name="Text Box 556">
          <a:extLst>
            <a:ext uri="{FF2B5EF4-FFF2-40B4-BE49-F238E27FC236}">
              <a16:creationId xmlns:a16="http://schemas.microsoft.com/office/drawing/2014/main" id="{17EC24C6-FCEC-EB4F-8C4E-2C75E33D0065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39" name="Text Box 557">
          <a:extLst>
            <a:ext uri="{FF2B5EF4-FFF2-40B4-BE49-F238E27FC236}">
              <a16:creationId xmlns:a16="http://schemas.microsoft.com/office/drawing/2014/main" id="{67F7F2DC-E020-9A46-A017-758BABF0572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40" name="Text Box 549">
          <a:extLst>
            <a:ext uri="{FF2B5EF4-FFF2-40B4-BE49-F238E27FC236}">
              <a16:creationId xmlns:a16="http://schemas.microsoft.com/office/drawing/2014/main" id="{443E750B-2423-AB4C-A39C-C31D1F0A68A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41" name="Text Box 552">
          <a:extLst>
            <a:ext uri="{FF2B5EF4-FFF2-40B4-BE49-F238E27FC236}">
              <a16:creationId xmlns:a16="http://schemas.microsoft.com/office/drawing/2014/main" id="{32B7ED89-CE57-A24A-A5B9-8F6B4A8F769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42" name="Text Box 554">
          <a:extLst>
            <a:ext uri="{FF2B5EF4-FFF2-40B4-BE49-F238E27FC236}">
              <a16:creationId xmlns:a16="http://schemas.microsoft.com/office/drawing/2014/main" id="{92306F91-05AE-FB41-8F97-5CA9BB0BA86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43" name="Text Box 557">
          <a:extLst>
            <a:ext uri="{FF2B5EF4-FFF2-40B4-BE49-F238E27FC236}">
              <a16:creationId xmlns:a16="http://schemas.microsoft.com/office/drawing/2014/main" id="{B6E9A310-D329-F742-8E09-47B604DDD30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44" name="Text Box 549">
          <a:extLst>
            <a:ext uri="{FF2B5EF4-FFF2-40B4-BE49-F238E27FC236}">
              <a16:creationId xmlns:a16="http://schemas.microsoft.com/office/drawing/2014/main" id="{833665D4-CA9B-974C-AAED-4BBAB180790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45" name="Text Box 552">
          <a:extLst>
            <a:ext uri="{FF2B5EF4-FFF2-40B4-BE49-F238E27FC236}">
              <a16:creationId xmlns:a16="http://schemas.microsoft.com/office/drawing/2014/main" id="{04E1164F-4BBC-DD49-B00F-E834B188834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46" name="Text Box 549">
          <a:extLst>
            <a:ext uri="{FF2B5EF4-FFF2-40B4-BE49-F238E27FC236}">
              <a16:creationId xmlns:a16="http://schemas.microsoft.com/office/drawing/2014/main" id="{164BF932-07E2-9547-BCDE-BF77C7E2C0F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47" name="Text Box 552">
          <a:extLst>
            <a:ext uri="{FF2B5EF4-FFF2-40B4-BE49-F238E27FC236}">
              <a16:creationId xmlns:a16="http://schemas.microsoft.com/office/drawing/2014/main" id="{2E3A952C-164A-F041-822A-FD7639D1B12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48" name="Text Box 549">
          <a:extLst>
            <a:ext uri="{FF2B5EF4-FFF2-40B4-BE49-F238E27FC236}">
              <a16:creationId xmlns:a16="http://schemas.microsoft.com/office/drawing/2014/main" id="{D46B8DA1-3DD8-9B43-9E25-42D926501DA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49" name="Text Box 552">
          <a:extLst>
            <a:ext uri="{FF2B5EF4-FFF2-40B4-BE49-F238E27FC236}">
              <a16:creationId xmlns:a16="http://schemas.microsoft.com/office/drawing/2014/main" id="{9756CAA3-C93B-C74F-913A-B0A3C42DE2D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50" name="Text Box 554">
          <a:extLst>
            <a:ext uri="{FF2B5EF4-FFF2-40B4-BE49-F238E27FC236}">
              <a16:creationId xmlns:a16="http://schemas.microsoft.com/office/drawing/2014/main" id="{343DE5A8-F79C-C64B-9F70-F315C75FA3D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51" name="Text Box 557">
          <a:extLst>
            <a:ext uri="{FF2B5EF4-FFF2-40B4-BE49-F238E27FC236}">
              <a16:creationId xmlns:a16="http://schemas.microsoft.com/office/drawing/2014/main" id="{8AE1629B-69CD-214B-8904-4B87A638FB8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52" name="Text Box 554">
          <a:extLst>
            <a:ext uri="{FF2B5EF4-FFF2-40B4-BE49-F238E27FC236}">
              <a16:creationId xmlns:a16="http://schemas.microsoft.com/office/drawing/2014/main" id="{3EAFEEFC-9D53-8049-A48A-6F162D6E1AD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53" name="Text Box 557">
          <a:extLst>
            <a:ext uri="{FF2B5EF4-FFF2-40B4-BE49-F238E27FC236}">
              <a16:creationId xmlns:a16="http://schemas.microsoft.com/office/drawing/2014/main" id="{88C39636-DCCE-CD4B-93C3-B71C619322B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54" name="Text Box 549">
          <a:extLst>
            <a:ext uri="{FF2B5EF4-FFF2-40B4-BE49-F238E27FC236}">
              <a16:creationId xmlns:a16="http://schemas.microsoft.com/office/drawing/2014/main" id="{60DB1AFA-32EB-FB45-A273-6DA8EC004CB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55" name="Text Box 552">
          <a:extLst>
            <a:ext uri="{FF2B5EF4-FFF2-40B4-BE49-F238E27FC236}">
              <a16:creationId xmlns:a16="http://schemas.microsoft.com/office/drawing/2014/main" id="{D2CB3A85-02C8-C041-B72D-AAB935D5D98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56" name="Text Box 549">
          <a:extLst>
            <a:ext uri="{FF2B5EF4-FFF2-40B4-BE49-F238E27FC236}">
              <a16:creationId xmlns:a16="http://schemas.microsoft.com/office/drawing/2014/main" id="{D3A80039-B91E-8049-ACC6-33B4AAA3C5D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57" name="Text Box 552">
          <a:extLst>
            <a:ext uri="{FF2B5EF4-FFF2-40B4-BE49-F238E27FC236}">
              <a16:creationId xmlns:a16="http://schemas.microsoft.com/office/drawing/2014/main" id="{413EB168-6312-DF47-A4A1-426EEFEFFD7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58" name="Text Box 554">
          <a:extLst>
            <a:ext uri="{FF2B5EF4-FFF2-40B4-BE49-F238E27FC236}">
              <a16:creationId xmlns:a16="http://schemas.microsoft.com/office/drawing/2014/main" id="{3E97F31D-0525-5740-A6AD-745A8F0DA21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457200</xdr:rowOff>
    </xdr:to>
    <xdr:sp macro="" textlink="">
      <xdr:nvSpPr>
        <xdr:cNvPr id="797105" name="Text Box 556">
          <a:extLst>
            <a:ext uri="{FF2B5EF4-FFF2-40B4-BE49-F238E27FC236}">
              <a16:creationId xmlns:a16="http://schemas.microsoft.com/office/drawing/2014/main" id="{1F630F9B-B6D2-5F4C-A65E-C28E1B3721A8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60" name="Text Box 557">
          <a:extLst>
            <a:ext uri="{FF2B5EF4-FFF2-40B4-BE49-F238E27FC236}">
              <a16:creationId xmlns:a16="http://schemas.microsoft.com/office/drawing/2014/main" id="{771432A6-535A-3C44-A39C-B4D1394AA68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61" name="Text Box 549">
          <a:extLst>
            <a:ext uri="{FF2B5EF4-FFF2-40B4-BE49-F238E27FC236}">
              <a16:creationId xmlns:a16="http://schemas.microsoft.com/office/drawing/2014/main" id="{005EA518-80A9-B146-8665-93B8E8DD48A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62" name="Text Box 552">
          <a:extLst>
            <a:ext uri="{FF2B5EF4-FFF2-40B4-BE49-F238E27FC236}">
              <a16:creationId xmlns:a16="http://schemas.microsoft.com/office/drawing/2014/main" id="{F3A61DB8-68E3-9449-842F-DD649AA42DC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63" name="Text Box 554">
          <a:extLst>
            <a:ext uri="{FF2B5EF4-FFF2-40B4-BE49-F238E27FC236}">
              <a16:creationId xmlns:a16="http://schemas.microsoft.com/office/drawing/2014/main" id="{5B5E7B59-C174-7D4F-9BA4-5CDD000B2FB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64" name="Text Box 557">
          <a:extLst>
            <a:ext uri="{FF2B5EF4-FFF2-40B4-BE49-F238E27FC236}">
              <a16:creationId xmlns:a16="http://schemas.microsoft.com/office/drawing/2014/main" id="{0212117C-FF30-3E45-8878-4EE6C9ACC3D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65" name="Text Box 549">
          <a:extLst>
            <a:ext uri="{FF2B5EF4-FFF2-40B4-BE49-F238E27FC236}">
              <a16:creationId xmlns:a16="http://schemas.microsoft.com/office/drawing/2014/main" id="{87A23512-DD3E-8A41-A754-FD925E33FC1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66" name="Text Box 552">
          <a:extLst>
            <a:ext uri="{FF2B5EF4-FFF2-40B4-BE49-F238E27FC236}">
              <a16:creationId xmlns:a16="http://schemas.microsoft.com/office/drawing/2014/main" id="{9726B975-DFF9-BF43-8065-9D6BC52E5B9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67" name="Text Box 549">
          <a:extLst>
            <a:ext uri="{FF2B5EF4-FFF2-40B4-BE49-F238E27FC236}">
              <a16:creationId xmlns:a16="http://schemas.microsoft.com/office/drawing/2014/main" id="{1537491C-305D-6644-9CE0-62413519C59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68" name="Text Box 552">
          <a:extLst>
            <a:ext uri="{FF2B5EF4-FFF2-40B4-BE49-F238E27FC236}">
              <a16:creationId xmlns:a16="http://schemas.microsoft.com/office/drawing/2014/main" id="{EAA01260-198E-CB4E-B0A5-EFBF0DA4956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69" name="Text Box 549">
          <a:extLst>
            <a:ext uri="{FF2B5EF4-FFF2-40B4-BE49-F238E27FC236}">
              <a16:creationId xmlns:a16="http://schemas.microsoft.com/office/drawing/2014/main" id="{256F15F5-D902-2B44-9B04-9B763F2F3A6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70" name="Text Box 552">
          <a:extLst>
            <a:ext uri="{FF2B5EF4-FFF2-40B4-BE49-F238E27FC236}">
              <a16:creationId xmlns:a16="http://schemas.microsoft.com/office/drawing/2014/main" id="{8AB9115A-34C8-104D-8A24-71BCC4DC34C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71" name="Text Box 554">
          <a:extLst>
            <a:ext uri="{FF2B5EF4-FFF2-40B4-BE49-F238E27FC236}">
              <a16:creationId xmlns:a16="http://schemas.microsoft.com/office/drawing/2014/main" id="{8FDACAC5-68CF-A346-B7AF-8B28B417126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72" name="Text Box 557">
          <a:extLst>
            <a:ext uri="{FF2B5EF4-FFF2-40B4-BE49-F238E27FC236}">
              <a16:creationId xmlns:a16="http://schemas.microsoft.com/office/drawing/2014/main" id="{A3D71112-ABA2-3A44-9FC9-07D6AC58A9C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73" name="Text Box 554">
          <a:extLst>
            <a:ext uri="{FF2B5EF4-FFF2-40B4-BE49-F238E27FC236}">
              <a16:creationId xmlns:a16="http://schemas.microsoft.com/office/drawing/2014/main" id="{B0B56432-2604-2447-BF00-8F11D0F24AE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74" name="Text Box 557">
          <a:extLst>
            <a:ext uri="{FF2B5EF4-FFF2-40B4-BE49-F238E27FC236}">
              <a16:creationId xmlns:a16="http://schemas.microsoft.com/office/drawing/2014/main" id="{6E2D731A-63BA-6F45-8711-1458B569AB1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75" name="Text Box 549">
          <a:extLst>
            <a:ext uri="{FF2B5EF4-FFF2-40B4-BE49-F238E27FC236}">
              <a16:creationId xmlns:a16="http://schemas.microsoft.com/office/drawing/2014/main" id="{14F9D5D7-E437-474F-95E2-756C6A245AF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76" name="Text Box 552">
          <a:extLst>
            <a:ext uri="{FF2B5EF4-FFF2-40B4-BE49-F238E27FC236}">
              <a16:creationId xmlns:a16="http://schemas.microsoft.com/office/drawing/2014/main" id="{783C6F67-8909-AB4A-85AE-C10F547F700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77" name="Text Box 549">
          <a:extLst>
            <a:ext uri="{FF2B5EF4-FFF2-40B4-BE49-F238E27FC236}">
              <a16:creationId xmlns:a16="http://schemas.microsoft.com/office/drawing/2014/main" id="{B6E24A32-262B-3A42-80D8-BD6CB5B7804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78" name="Text Box 552">
          <a:extLst>
            <a:ext uri="{FF2B5EF4-FFF2-40B4-BE49-F238E27FC236}">
              <a16:creationId xmlns:a16="http://schemas.microsoft.com/office/drawing/2014/main" id="{598CD5C9-EC30-B041-92B8-96C687DBC4C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79" name="Text Box 554">
          <a:extLst>
            <a:ext uri="{FF2B5EF4-FFF2-40B4-BE49-F238E27FC236}">
              <a16:creationId xmlns:a16="http://schemas.microsoft.com/office/drawing/2014/main" id="{911E68F8-08E3-F542-A62B-D8A33A730AC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279400</xdr:rowOff>
    </xdr:to>
    <xdr:sp macro="" textlink="">
      <xdr:nvSpPr>
        <xdr:cNvPr id="797126" name="Text Box 556">
          <a:extLst>
            <a:ext uri="{FF2B5EF4-FFF2-40B4-BE49-F238E27FC236}">
              <a16:creationId xmlns:a16="http://schemas.microsoft.com/office/drawing/2014/main" id="{8E8A61FE-DF32-0B4B-ABBB-8D39EC72945D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81" name="Text Box 557">
          <a:extLst>
            <a:ext uri="{FF2B5EF4-FFF2-40B4-BE49-F238E27FC236}">
              <a16:creationId xmlns:a16="http://schemas.microsoft.com/office/drawing/2014/main" id="{76F02503-677B-7745-8856-BF9F9671FDF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82" name="Text Box 549">
          <a:extLst>
            <a:ext uri="{FF2B5EF4-FFF2-40B4-BE49-F238E27FC236}">
              <a16:creationId xmlns:a16="http://schemas.microsoft.com/office/drawing/2014/main" id="{3CFFED3C-B8F5-C24F-8964-1C69307C56A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83" name="Text Box 552">
          <a:extLst>
            <a:ext uri="{FF2B5EF4-FFF2-40B4-BE49-F238E27FC236}">
              <a16:creationId xmlns:a16="http://schemas.microsoft.com/office/drawing/2014/main" id="{2AE8DE8F-3373-7A4B-B999-2680E21F649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84" name="Text Box 554">
          <a:extLst>
            <a:ext uri="{FF2B5EF4-FFF2-40B4-BE49-F238E27FC236}">
              <a16:creationId xmlns:a16="http://schemas.microsoft.com/office/drawing/2014/main" id="{53FC7F0D-0A26-0446-8FAA-1D9EABDE35B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85" name="Text Box 557">
          <a:extLst>
            <a:ext uri="{FF2B5EF4-FFF2-40B4-BE49-F238E27FC236}">
              <a16:creationId xmlns:a16="http://schemas.microsoft.com/office/drawing/2014/main" id="{326B7777-B3F9-DF46-AF20-3B8F2B7475D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86" name="Text Box 549">
          <a:extLst>
            <a:ext uri="{FF2B5EF4-FFF2-40B4-BE49-F238E27FC236}">
              <a16:creationId xmlns:a16="http://schemas.microsoft.com/office/drawing/2014/main" id="{183802F8-AF7E-F442-A80A-82B9300B5FC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87" name="Text Box 552">
          <a:extLst>
            <a:ext uri="{FF2B5EF4-FFF2-40B4-BE49-F238E27FC236}">
              <a16:creationId xmlns:a16="http://schemas.microsoft.com/office/drawing/2014/main" id="{2A45EA4F-078F-784C-97E1-6231EDB3BF2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88" name="Text Box 549">
          <a:extLst>
            <a:ext uri="{FF2B5EF4-FFF2-40B4-BE49-F238E27FC236}">
              <a16:creationId xmlns:a16="http://schemas.microsoft.com/office/drawing/2014/main" id="{4AECA92F-811E-6B4A-8298-33D2FA75536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89" name="Text Box 552">
          <a:extLst>
            <a:ext uri="{FF2B5EF4-FFF2-40B4-BE49-F238E27FC236}">
              <a16:creationId xmlns:a16="http://schemas.microsoft.com/office/drawing/2014/main" id="{6E7FA13D-A92F-FC43-A57C-E10A82C614C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90" name="Text Box 549">
          <a:extLst>
            <a:ext uri="{FF2B5EF4-FFF2-40B4-BE49-F238E27FC236}">
              <a16:creationId xmlns:a16="http://schemas.microsoft.com/office/drawing/2014/main" id="{1B19F9B0-41A1-F249-B940-5C890122A87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91" name="Text Box 552">
          <a:extLst>
            <a:ext uri="{FF2B5EF4-FFF2-40B4-BE49-F238E27FC236}">
              <a16:creationId xmlns:a16="http://schemas.microsoft.com/office/drawing/2014/main" id="{BE7DC041-47E0-8D48-9DFD-0CE5C05B191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92" name="Text Box 554">
          <a:extLst>
            <a:ext uri="{FF2B5EF4-FFF2-40B4-BE49-F238E27FC236}">
              <a16:creationId xmlns:a16="http://schemas.microsoft.com/office/drawing/2014/main" id="{084214DE-FEC6-6E45-81A0-B41C8B12326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93" name="Text Box 557">
          <a:extLst>
            <a:ext uri="{FF2B5EF4-FFF2-40B4-BE49-F238E27FC236}">
              <a16:creationId xmlns:a16="http://schemas.microsoft.com/office/drawing/2014/main" id="{B0BF3538-FC64-3543-B11B-8C0D314E0D2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94" name="Text Box 554">
          <a:extLst>
            <a:ext uri="{FF2B5EF4-FFF2-40B4-BE49-F238E27FC236}">
              <a16:creationId xmlns:a16="http://schemas.microsoft.com/office/drawing/2014/main" id="{F16D0271-1BFB-6E42-9095-511A882A6DE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95" name="Text Box 557">
          <a:extLst>
            <a:ext uri="{FF2B5EF4-FFF2-40B4-BE49-F238E27FC236}">
              <a16:creationId xmlns:a16="http://schemas.microsoft.com/office/drawing/2014/main" id="{66A8DBE7-1EA1-004C-B565-972DB28331C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96" name="Text Box 549">
          <a:extLst>
            <a:ext uri="{FF2B5EF4-FFF2-40B4-BE49-F238E27FC236}">
              <a16:creationId xmlns:a16="http://schemas.microsoft.com/office/drawing/2014/main" id="{84260494-E420-5642-818F-9EEA5518B2F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97" name="Text Box 552">
          <a:extLst>
            <a:ext uri="{FF2B5EF4-FFF2-40B4-BE49-F238E27FC236}">
              <a16:creationId xmlns:a16="http://schemas.microsoft.com/office/drawing/2014/main" id="{A9FABB83-81AA-A443-88EC-59D38EC464B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598" name="Text Box 549">
          <a:extLst>
            <a:ext uri="{FF2B5EF4-FFF2-40B4-BE49-F238E27FC236}">
              <a16:creationId xmlns:a16="http://schemas.microsoft.com/office/drawing/2014/main" id="{38DDEA01-92AA-674F-8811-4A7E3EE90C5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599" name="Text Box 552">
          <a:extLst>
            <a:ext uri="{FF2B5EF4-FFF2-40B4-BE49-F238E27FC236}">
              <a16:creationId xmlns:a16="http://schemas.microsoft.com/office/drawing/2014/main" id="{1788E545-C28B-E241-A8B5-5BE50D12304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00" name="Text Box 554">
          <a:extLst>
            <a:ext uri="{FF2B5EF4-FFF2-40B4-BE49-F238E27FC236}">
              <a16:creationId xmlns:a16="http://schemas.microsoft.com/office/drawing/2014/main" id="{79EFBD14-E315-0148-9515-9705616DC68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457200</xdr:rowOff>
    </xdr:to>
    <xdr:sp macro="" textlink="">
      <xdr:nvSpPr>
        <xdr:cNvPr id="797147" name="Text Box 556">
          <a:extLst>
            <a:ext uri="{FF2B5EF4-FFF2-40B4-BE49-F238E27FC236}">
              <a16:creationId xmlns:a16="http://schemas.microsoft.com/office/drawing/2014/main" id="{78544C34-3C57-6F43-AF14-2DA2010BA327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02" name="Text Box 557">
          <a:extLst>
            <a:ext uri="{FF2B5EF4-FFF2-40B4-BE49-F238E27FC236}">
              <a16:creationId xmlns:a16="http://schemas.microsoft.com/office/drawing/2014/main" id="{7B2BA014-06C4-5E42-9D77-73E8BF15477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03" name="Text Box 549">
          <a:extLst>
            <a:ext uri="{FF2B5EF4-FFF2-40B4-BE49-F238E27FC236}">
              <a16:creationId xmlns:a16="http://schemas.microsoft.com/office/drawing/2014/main" id="{3CEB4E19-1410-4F49-A87D-7390E9BC0AA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04" name="Text Box 552">
          <a:extLst>
            <a:ext uri="{FF2B5EF4-FFF2-40B4-BE49-F238E27FC236}">
              <a16:creationId xmlns:a16="http://schemas.microsoft.com/office/drawing/2014/main" id="{04C13BEF-65D5-CD45-B298-6BD5769CA48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05" name="Text Box 554">
          <a:extLst>
            <a:ext uri="{FF2B5EF4-FFF2-40B4-BE49-F238E27FC236}">
              <a16:creationId xmlns:a16="http://schemas.microsoft.com/office/drawing/2014/main" id="{23536891-3CFE-0045-B4D2-A87B4645026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06" name="Text Box 557">
          <a:extLst>
            <a:ext uri="{FF2B5EF4-FFF2-40B4-BE49-F238E27FC236}">
              <a16:creationId xmlns:a16="http://schemas.microsoft.com/office/drawing/2014/main" id="{C732897F-3229-4C42-B4F3-6AFD230EB37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07" name="Text Box 549">
          <a:extLst>
            <a:ext uri="{FF2B5EF4-FFF2-40B4-BE49-F238E27FC236}">
              <a16:creationId xmlns:a16="http://schemas.microsoft.com/office/drawing/2014/main" id="{6F06CBD2-4D9E-944A-8D3E-271DD479864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08" name="Text Box 552">
          <a:extLst>
            <a:ext uri="{FF2B5EF4-FFF2-40B4-BE49-F238E27FC236}">
              <a16:creationId xmlns:a16="http://schemas.microsoft.com/office/drawing/2014/main" id="{8542194A-5796-A041-95DF-AAE60C324DA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09" name="Text Box 549">
          <a:extLst>
            <a:ext uri="{FF2B5EF4-FFF2-40B4-BE49-F238E27FC236}">
              <a16:creationId xmlns:a16="http://schemas.microsoft.com/office/drawing/2014/main" id="{87495E1C-0035-A741-94F5-FFA5D653EAA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10" name="Text Box 552">
          <a:extLst>
            <a:ext uri="{FF2B5EF4-FFF2-40B4-BE49-F238E27FC236}">
              <a16:creationId xmlns:a16="http://schemas.microsoft.com/office/drawing/2014/main" id="{360FCA4D-1EB7-5C49-B4E4-0631A432694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11" name="Text Box 549">
          <a:extLst>
            <a:ext uri="{FF2B5EF4-FFF2-40B4-BE49-F238E27FC236}">
              <a16:creationId xmlns:a16="http://schemas.microsoft.com/office/drawing/2014/main" id="{EE49886F-5EC7-6544-865A-F51511BE2CC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12" name="Text Box 552">
          <a:extLst>
            <a:ext uri="{FF2B5EF4-FFF2-40B4-BE49-F238E27FC236}">
              <a16:creationId xmlns:a16="http://schemas.microsoft.com/office/drawing/2014/main" id="{78D24CC1-7667-4A47-8409-6D9E47DEFDF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13" name="Text Box 554">
          <a:extLst>
            <a:ext uri="{FF2B5EF4-FFF2-40B4-BE49-F238E27FC236}">
              <a16:creationId xmlns:a16="http://schemas.microsoft.com/office/drawing/2014/main" id="{A1A1E8B0-DBB5-5D4D-8459-71AD267D967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14" name="Text Box 557">
          <a:extLst>
            <a:ext uri="{FF2B5EF4-FFF2-40B4-BE49-F238E27FC236}">
              <a16:creationId xmlns:a16="http://schemas.microsoft.com/office/drawing/2014/main" id="{A571CBF6-0B54-3648-AF76-7834CD0B120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15" name="Text Box 554">
          <a:extLst>
            <a:ext uri="{FF2B5EF4-FFF2-40B4-BE49-F238E27FC236}">
              <a16:creationId xmlns:a16="http://schemas.microsoft.com/office/drawing/2014/main" id="{63344950-B666-E54A-BC9A-BBA6B39FE25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16" name="Text Box 557">
          <a:extLst>
            <a:ext uri="{FF2B5EF4-FFF2-40B4-BE49-F238E27FC236}">
              <a16:creationId xmlns:a16="http://schemas.microsoft.com/office/drawing/2014/main" id="{E8F9C1F4-1413-4C45-BD19-8E94BF2E71F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17" name="Text Box 549">
          <a:extLst>
            <a:ext uri="{FF2B5EF4-FFF2-40B4-BE49-F238E27FC236}">
              <a16:creationId xmlns:a16="http://schemas.microsoft.com/office/drawing/2014/main" id="{9CE58A79-B056-4A4F-9065-D96D44A03EC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18" name="Text Box 552">
          <a:extLst>
            <a:ext uri="{FF2B5EF4-FFF2-40B4-BE49-F238E27FC236}">
              <a16:creationId xmlns:a16="http://schemas.microsoft.com/office/drawing/2014/main" id="{478F745F-E5C4-9349-A1CC-C8D9CE12115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19" name="Text Box 549">
          <a:extLst>
            <a:ext uri="{FF2B5EF4-FFF2-40B4-BE49-F238E27FC236}">
              <a16:creationId xmlns:a16="http://schemas.microsoft.com/office/drawing/2014/main" id="{715D7DA4-BA34-B54D-8A5C-35D96B8F1C1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20" name="Text Box 552">
          <a:extLst>
            <a:ext uri="{FF2B5EF4-FFF2-40B4-BE49-F238E27FC236}">
              <a16:creationId xmlns:a16="http://schemas.microsoft.com/office/drawing/2014/main" id="{5DDB3E6E-86F6-E64F-A2BD-DFC4395DADD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21" name="Text Box 554">
          <a:extLst>
            <a:ext uri="{FF2B5EF4-FFF2-40B4-BE49-F238E27FC236}">
              <a16:creationId xmlns:a16="http://schemas.microsoft.com/office/drawing/2014/main" id="{10E71EDF-F1D4-AA4D-A66B-F5FFD5F55FE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279400</xdr:rowOff>
    </xdr:to>
    <xdr:sp macro="" textlink="">
      <xdr:nvSpPr>
        <xdr:cNvPr id="797168" name="Text Box 556">
          <a:extLst>
            <a:ext uri="{FF2B5EF4-FFF2-40B4-BE49-F238E27FC236}">
              <a16:creationId xmlns:a16="http://schemas.microsoft.com/office/drawing/2014/main" id="{7C08BD3E-AF08-334A-B1DA-4142D5BB269E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23" name="Text Box 557">
          <a:extLst>
            <a:ext uri="{FF2B5EF4-FFF2-40B4-BE49-F238E27FC236}">
              <a16:creationId xmlns:a16="http://schemas.microsoft.com/office/drawing/2014/main" id="{60A86785-4593-D145-85C2-A7B1F936AF5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24" name="Text Box 549">
          <a:extLst>
            <a:ext uri="{FF2B5EF4-FFF2-40B4-BE49-F238E27FC236}">
              <a16:creationId xmlns:a16="http://schemas.microsoft.com/office/drawing/2014/main" id="{8153FA01-17D7-C742-9313-D2112D72FF7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25" name="Text Box 552">
          <a:extLst>
            <a:ext uri="{FF2B5EF4-FFF2-40B4-BE49-F238E27FC236}">
              <a16:creationId xmlns:a16="http://schemas.microsoft.com/office/drawing/2014/main" id="{5CBEDA90-95BE-B04F-9E60-E5CFFA51E13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26" name="Text Box 554">
          <a:extLst>
            <a:ext uri="{FF2B5EF4-FFF2-40B4-BE49-F238E27FC236}">
              <a16:creationId xmlns:a16="http://schemas.microsoft.com/office/drawing/2014/main" id="{CC0343B0-74FE-8D42-B665-6CA7BBE06D3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27" name="Text Box 557">
          <a:extLst>
            <a:ext uri="{FF2B5EF4-FFF2-40B4-BE49-F238E27FC236}">
              <a16:creationId xmlns:a16="http://schemas.microsoft.com/office/drawing/2014/main" id="{73DA06EB-7D57-CB4C-B8B7-C0D1B3F2802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28" name="Text Box 549">
          <a:extLst>
            <a:ext uri="{FF2B5EF4-FFF2-40B4-BE49-F238E27FC236}">
              <a16:creationId xmlns:a16="http://schemas.microsoft.com/office/drawing/2014/main" id="{C80E7DB4-1372-214F-84A5-A9804A9F522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29" name="Text Box 552">
          <a:extLst>
            <a:ext uri="{FF2B5EF4-FFF2-40B4-BE49-F238E27FC236}">
              <a16:creationId xmlns:a16="http://schemas.microsoft.com/office/drawing/2014/main" id="{13D06996-741C-4047-96D7-B8A69E6A64F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30" name="Text Box 549">
          <a:extLst>
            <a:ext uri="{FF2B5EF4-FFF2-40B4-BE49-F238E27FC236}">
              <a16:creationId xmlns:a16="http://schemas.microsoft.com/office/drawing/2014/main" id="{E1E27C97-98CF-4042-A1D3-BF5CFC37F36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31" name="Text Box 552">
          <a:extLst>
            <a:ext uri="{FF2B5EF4-FFF2-40B4-BE49-F238E27FC236}">
              <a16:creationId xmlns:a16="http://schemas.microsoft.com/office/drawing/2014/main" id="{218B3188-27A7-F04F-A44A-8C2818809FA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32" name="Text Box 549">
          <a:extLst>
            <a:ext uri="{FF2B5EF4-FFF2-40B4-BE49-F238E27FC236}">
              <a16:creationId xmlns:a16="http://schemas.microsoft.com/office/drawing/2014/main" id="{2911C4FD-0405-6C4E-9C7F-7A05025DA4B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33" name="Text Box 552">
          <a:extLst>
            <a:ext uri="{FF2B5EF4-FFF2-40B4-BE49-F238E27FC236}">
              <a16:creationId xmlns:a16="http://schemas.microsoft.com/office/drawing/2014/main" id="{6D424F5E-63ED-174D-8F26-00E041CF048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34" name="Text Box 554">
          <a:extLst>
            <a:ext uri="{FF2B5EF4-FFF2-40B4-BE49-F238E27FC236}">
              <a16:creationId xmlns:a16="http://schemas.microsoft.com/office/drawing/2014/main" id="{93050953-E6D7-FB41-9565-0623B5EC3A0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35" name="Text Box 557">
          <a:extLst>
            <a:ext uri="{FF2B5EF4-FFF2-40B4-BE49-F238E27FC236}">
              <a16:creationId xmlns:a16="http://schemas.microsoft.com/office/drawing/2014/main" id="{88CAD000-98FF-CE4B-AA41-7B1E6674360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36" name="Text Box 554">
          <a:extLst>
            <a:ext uri="{FF2B5EF4-FFF2-40B4-BE49-F238E27FC236}">
              <a16:creationId xmlns:a16="http://schemas.microsoft.com/office/drawing/2014/main" id="{19298264-EFB5-7549-B318-2D2C870D673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37" name="Text Box 557">
          <a:extLst>
            <a:ext uri="{FF2B5EF4-FFF2-40B4-BE49-F238E27FC236}">
              <a16:creationId xmlns:a16="http://schemas.microsoft.com/office/drawing/2014/main" id="{ACFAA9E4-EF78-DE48-9FCA-88883DC44E0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38" name="Text Box 549">
          <a:extLst>
            <a:ext uri="{FF2B5EF4-FFF2-40B4-BE49-F238E27FC236}">
              <a16:creationId xmlns:a16="http://schemas.microsoft.com/office/drawing/2014/main" id="{8FF62E20-695E-F14A-A4EA-E877859A052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39" name="Text Box 552">
          <a:extLst>
            <a:ext uri="{FF2B5EF4-FFF2-40B4-BE49-F238E27FC236}">
              <a16:creationId xmlns:a16="http://schemas.microsoft.com/office/drawing/2014/main" id="{7B9E1DF4-ED36-1F4E-A5EC-056FB2DF63F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40" name="Text Box 549">
          <a:extLst>
            <a:ext uri="{FF2B5EF4-FFF2-40B4-BE49-F238E27FC236}">
              <a16:creationId xmlns:a16="http://schemas.microsoft.com/office/drawing/2014/main" id="{D9C00435-D86B-BA4B-81A1-33AE423781A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41" name="Text Box 552">
          <a:extLst>
            <a:ext uri="{FF2B5EF4-FFF2-40B4-BE49-F238E27FC236}">
              <a16:creationId xmlns:a16="http://schemas.microsoft.com/office/drawing/2014/main" id="{044536B5-20EC-F841-80FC-114E90970E6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42" name="Text Box 554">
          <a:extLst>
            <a:ext uri="{FF2B5EF4-FFF2-40B4-BE49-F238E27FC236}">
              <a16:creationId xmlns:a16="http://schemas.microsoft.com/office/drawing/2014/main" id="{A85660BF-F1B0-CA43-86BB-F3A85837F60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457200</xdr:rowOff>
    </xdr:to>
    <xdr:sp macro="" textlink="">
      <xdr:nvSpPr>
        <xdr:cNvPr id="797189" name="Text Box 556">
          <a:extLst>
            <a:ext uri="{FF2B5EF4-FFF2-40B4-BE49-F238E27FC236}">
              <a16:creationId xmlns:a16="http://schemas.microsoft.com/office/drawing/2014/main" id="{1010FAA7-6658-0D49-9452-1C808B3CB618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44" name="Text Box 557">
          <a:extLst>
            <a:ext uri="{FF2B5EF4-FFF2-40B4-BE49-F238E27FC236}">
              <a16:creationId xmlns:a16="http://schemas.microsoft.com/office/drawing/2014/main" id="{A5740EA0-7439-C145-9B72-49B4FA49F4B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45" name="Text Box 549">
          <a:extLst>
            <a:ext uri="{FF2B5EF4-FFF2-40B4-BE49-F238E27FC236}">
              <a16:creationId xmlns:a16="http://schemas.microsoft.com/office/drawing/2014/main" id="{793B9D2F-DB2F-4A4A-A25E-F56D72B2313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46" name="Text Box 552">
          <a:extLst>
            <a:ext uri="{FF2B5EF4-FFF2-40B4-BE49-F238E27FC236}">
              <a16:creationId xmlns:a16="http://schemas.microsoft.com/office/drawing/2014/main" id="{E2020B5D-48FB-204F-9361-A2C751DAD26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47" name="Text Box 554">
          <a:extLst>
            <a:ext uri="{FF2B5EF4-FFF2-40B4-BE49-F238E27FC236}">
              <a16:creationId xmlns:a16="http://schemas.microsoft.com/office/drawing/2014/main" id="{C1A047C7-D4BB-A54C-B272-4B3A3137ED5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48" name="Text Box 557">
          <a:extLst>
            <a:ext uri="{FF2B5EF4-FFF2-40B4-BE49-F238E27FC236}">
              <a16:creationId xmlns:a16="http://schemas.microsoft.com/office/drawing/2014/main" id="{A68C172D-4792-D44E-8E98-F0E6B718267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49" name="Text Box 549">
          <a:extLst>
            <a:ext uri="{FF2B5EF4-FFF2-40B4-BE49-F238E27FC236}">
              <a16:creationId xmlns:a16="http://schemas.microsoft.com/office/drawing/2014/main" id="{C77A8351-D225-8D4D-A60F-4FCAA2482FF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50" name="Text Box 552">
          <a:extLst>
            <a:ext uri="{FF2B5EF4-FFF2-40B4-BE49-F238E27FC236}">
              <a16:creationId xmlns:a16="http://schemas.microsoft.com/office/drawing/2014/main" id="{33C62EAF-340A-404C-A1D7-9663109E013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51" name="Text Box 549">
          <a:extLst>
            <a:ext uri="{FF2B5EF4-FFF2-40B4-BE49-F238E27FC236}">
              <a16:creationId xmlns:a16="http://schemas.microsoft.com/office/drawing/2014/main" id="{7296546B-E880-204C-994B-0E6FCC12A6E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52" name="Text Box 552">
          <a:extLst>
            <a:ext uri="{FF2B5EF4-FFF2-40B4-BE49-F238E27FC236}">
              <a16:creationId xmlns:a16="http://schemas.microsoft.com/office/drawing/2014/main" id="{4225B2FF-3CE4-404B-8DD7-31B99504F78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53" name="Text Box 549">
          <a:extLst>
            <a:ext uri="{FF2B5EF4-FFF2-40B4-BE49-F238E27FC236}">
              <a16:creationId xmlns:a16="http://schemas.microsoft.com/office/drawing/2014/main" id="{586150FD-C68C-E740-BBCF-2F5436CE4C6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54" name="Text Box 552">
          <a:extLst>
            <a:ext uri="{FF2B5EF4-FFF2-40B4-BE49-F238E27FC236}">
              <a16:creationId xmlns:a16="http://schemas.microsoft.com/office/drawing/2014/main" id="{8369635F-5515-604C-8171-3E81BB7A051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55" name="Text Box 554">
          <a:extLst>
            <a:ext uri="{FF2B5EF4-FFF2-40B4-BE49-F238E27FC236}">
              <a16:creationId xmlns:a16="http://schemas.microsoft.com/office/drawing/2014/main" id="{B3B9F6DB-0675-C745-A0DC-7E9F031D4CD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56" name="Text Box 557">
          <a:extLst>
            <a:ext uri="{FF2B5EF4-FFF2-40B4-BE49-F238E27FC236}">
              <a16:creationId xmlns:a16="http://schemas.microsoft.com/office/drawing/2014/main" id="{444B8018-F1F8-BC40-894B-6C58ACA8E9E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57" name="Text Box 554">
          <a:extLst>
            <a:ext uri="{FF2B5EF4-FFF2-40B4-BE49-F238E27FC236}">
              <a16:creationId xmlns:a16="http://schemas.microsoft.com/office/drawing/2014/main" id="{1E4818FC-C494-DE42-A918-99E17D58519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58" name="Text Box 557">
          <a:extLst>
            <a:ext uri="{FF2B5EF4-FFF2-40B4-BE49-F238E27FC236}">
              <a16:creationId xmlns:a16="http://schemas.microsoft.com/office/drawing/2014/main" id="{D58340F7-0EE5-3040-B1A6-12EE75FBCF4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59" name="Text Box 549">
          <a:extLst>
            <a:ext uri="{FF2B5EF4-FFF2-40B4-BE49-F238E27FC236}">
              <a16:creationId xmlns:a16="http://schemas.microsoft.com/office/drawing/2014/main" id="{2CF7069F-9161-7448-8ADB-F67677D958C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60" name="Text Box 552">
          <a:extLst>
            <a:ext uri="{FF2B5EF4-FFF2-40B4-BE49-F238E27FC236}">
              <a16:creationId xmlns:a16="http://schemas.microsoft.com/office/drawing/2014/main" id="{9B573225-1674-F142-8017-972E2EA8D13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61" name="Text Box 549">
          <a:extLst>
            <a:ext uri="{FF2B5EF4-FFF2-40B4-BE49-F238E27FC236}">
              <a16:creationId xmlns:a16="http://schemas.microsoft.com/office/drawing/2014/main" id="{F522A965-7806-FE46-BC2C-F90B30C9A45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62" name="Text Box 552">
          <a:extLst>
            <a:ext uri="{FF2B5EF4-FFF2-40B4-BE49-F238E27FC236}">
              <a16:creationId xmlns:a16="http://schemas.microsoft.com/office/drawing/2014/main" id="{36322D24-8EE4-CF42-A405-1743FA024B1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63" name="Text Box 554">
          <a:extLst>
            <a:ext uri="{FF2B5EF4-FFF2-40B4-BE49-F238E27FC236}">
              <a16:creationId xmlns:a16="http://schemas.microsoft.com/office/drawing/2014/main" id="{3C896EC6-3F0A-1F43-BDE8-4D8ACEA4F98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279400</xdr:rowOff>
    </xdr:to>
    <xdr:sp macro="" textlink="">
      <xdr:nvSpPr>
        <xdr:cNvPr id="797210" name="Text Box 556">
          <a:extLst>
            <a:ext uri="{FF2B5EF4-FFF2-40B4-BE49-F238E27FC236}">
              <a16:creationId xmlns:a16="http://schemas.microsoft.com/office/drawing/2014/main" id="{02083453-C85D-B349-8414-CF92E3F9F819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65" name="Text Box 557">
          <a:extLst>
            <a:ext uri="{FF2B5EF4-FFF2-40B4-BE49-F238E27FC236}">
              <a16:creationId xmlns:a16="http://schemas.microsoft.com/office/drawing/2014/main" id="{A4CC3227-D5D9-5E4B-B2C0-843E07BD633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66" name="Text Box 549">
          <a:extLst>
            <a:ext uri="{FF2B5EF4-FFF2-40B4-BE49-F238E27FC236}">
              <a16:creationId xmlns:a16="http://schemas.microsoft.com/office/drawing/2014/main" id="{D1E5F8F9-EB78-034F-B68C-E7915C379CF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67" name="Text Box 552">
          <a:extLst>
            <a:ext uri="{FF2B5EF4-FFF2-40B4-BE49-F238E27FC236}">
              <a16:creationId xmlns:a16="http://schemas.microsoft.com/office/drawing/2014/main" id="{A0C85134-9DAF-8F4C-9D10-BC37D3ADA2E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68" name="Text Box 554">
          <a:extLst>
            <a:ext uri="{FF2B5EF4-FFF2-40B4-BE49-F238E27FC236}">
              <a16:creationId xmlns:a16="http://schemas.microsoft.com/office/drawing/2014/main" id="{FD24B4B8-198D-7E4D-9F59-B638D67ECCD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69" name="Text Box 557">
          <a:extLst>
            <a:ext uri="{FF2B5EF4-FFF2-40B4-BE49-F238E27FC236}">
              <a16:creationId xmlns:a16="http://schemas.microsoft.com/office/drawing/2014/main" id="{C52AA592-82F4-F240-B990-AEEDCE16D85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70" name="Text Box 549">
          <a:extLst>
            <a:ext uri="{FF2B5EF4-FFF2-40B4-BE49-F238E27FC236}">
              <a16:creationId xmlns:a16="http://schemas.microsoft.com/office/drawing/2014/main" id="{4A6F5153-2001-BF4D-9990-93F60BB54D3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71" name="Text Box 552">
          <a:extLst>
            <a:ext uri="{FF2B5EF4-FFF2-40B4-BE49-F238E27FC236}">
              <a16:creationId xmlns:a16="http://schemas.microsoft.com/office/drawing/2014/main" id="{E6B94258-1BD9-D24F-BB31-802C6FACF9A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72" name="Text Box 549">
          <a:extLst>
            <a:ext uri="{FF2B5EF4-FFF2-40B4-BE49-F238E27FC236}">
              <a16:creationId xmlns:a16="http://schemas.microsoft.com/office/drawing/2014/main" id="{B2F54322-95EF-754E-9EF4-6348823F9C9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73" name="Text Box 552">
          <a:extLst>
            <a:ext uri="{FF2B5EF4-FFF2-40B4-BE49-F238E27FC236}">
              <a16:creationId xmlns:a16="http://schemas.microsoft.com/office/drawing/2014/main" id="{CCE2DC6D-C038-0D46-893B-C8448DEFACF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74" name="Text Box 549">
          <a:extLst>
            <a:ext uri="{FF2B5EF4-FFF2-40B4-BE49-F238E27FC236}">
              <a16:creationId xmlns:a16="http://schemas.microsoft.com/office/drawing/2014/main" id="{7989F5BD-2899-F14E-874A-3511A302B80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75" name="Text Box 552">
          <a:extLst>
            <a:ext uri="{FF2B5EF4-FFF2-40B4-BE49-F238E27FC236}">
              <a16:creationId xmlns:a16="http://schemas.microsoft.com/office/drawing/2014/main" id="{7CFF114F-F695-A44A-981B-52AF8FB66F7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76" name="Text Box 554">
          <a:extLst>
            <a:ext uri="{FF2B5EF4-FFF2-40B4-BE49-F238E27FC236}">
              <a16:creationId xmlns:a16="http://schemas.microsoft.com/office/drawing/2014/main" id="{33F91B36-6D83-F94C-B62C-68EF8BEA82D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77" name="Text Box 557">
          <a:extLst>
            <a:ext uri="{FF2B5EF4-FFF2-40B4-BE49-F238E27FC236}">
              <a16:creationId xmlns:a16="http://schemas.microsoft.com/office/drawing/2014/main" id="{12D89CD1-7FFB-EA41-9C69-3A59B38B71D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78" name="Text Box 554">
          <a:extLst>
            <a:ext uri="{FF2B5EF4-FFF2-40B4-BE49-F238E27FC236}">
              <a16:creationId xmlns:a16="http://schemas.microsoft.com/office/drawing/2014/main" id="{B35C796C-E732-3140-8C73-3E34437F22E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79" name="Text Box 557">
          <a:extLst>
            <a:ext uri="{FF2B5EF4-FFF2-40B4-BE49-F238E27FC236}">
              <a16:creationId xmlns:a16="http://schemas.microsoft.com/office/drawing/2014/main" id="{4E545C9B-C13F-B14C-91B8-790D2A8687C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80" name="Text Box 549">
          <a:extLst>
            <a:ext uri="{FF2B5EF4-FFF2-40B4-BE49-F238E27FC236}">
              <a16:creationId xmlns:a16="http://schemas.microsoft.com/office/drawing/2014/main" id="{09B40341-6B42-9C4C-B1DC-DE9EC566308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81" name="Text Box 552">
          <a:extLst>
            <a:ext uri="{FF2B5EF4-FFF2-40B4-BE49-F238E27FC236}">
              <a16:creationId xmlns:a16="http://schemas.microsoft.com/office/drawing/2014/main" id="{2BCF47A6-A278-2348-85D6-7094C68B174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82" name="Text Box 549">
          <a:extLst>
            <a:ext uri="{FF2B5EF4-FFF2-40B4-BE49-F238E27FC236}">
              <a16:creationId xmlns:a16="http://schemas.microsoft.com/office/drawing/2014/main" id="{834E5348-3F2E-2A42-BC79-251CB0C124A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83" name="Text Box 552">
          <a:extLst>
            <a:ext uri="{FF2B5EF4-FFF2-40B4-BE49-F238E27FC236}">
              <a16:creationId xmlns:a16="http://schemas.microsoft.com/office/drawing/2014/main" id="{DD712D37-BB12-6E44-978F-A698D6AD313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84" name="Text Box 554">
          <a:extLst>
            <a:ext uri="{FF2B5EF4-FFF2-40B4-BE49-F238E27FC236}">
              <a16:creationId xmlns:a16="http://schemas.microsoft.com/office/drawing/2014/main" id="{B1C33845-E0E9-F640-B771-2ED760182CE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457200</xdr:rowOff>
    </xdr:to>
    <xdr:sp macro="" textlink="">
      <xdr:nvSpPr>
        <xdr:cNvPr id="797231" name="Text Box 556">
          <a:extLst>
            <a:ext uri="{FF2B5EF4-FFF2-40B4-BE49-F238E27FC236}">
              <a16:creationId xmlns:a16="http://schemas.microsoft.com/office/drawing/2014/main" id="{A9A57039-B026-AE47-ACE9-94563035AB4C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86" name="Text Box 557">
          <a:extLst>
            <a:ext uri="{FF2B5EF4-FFF2-40B4-BE49-F238E27FC236}">
              <a16:creationId xmlns:a16="http://schemas.microsoft.com/office/drawing/2014/main" id="{4FB0A6A1-D46A-E643-9A33-C5900332F68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87" name="Text Box 549">
          <a:extLst>
            <a:ext uri="{FF2B5EF4-FFF2-40B4-BE49-F238E27FC236}">
              <a16:creationId xmlns:a16="http://schemas.microsoft.com/office/drawing/2014/main" id="{7B6DE75B-ECBD-404A-99AC-D5E8CAD68F1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88" name="Text Box 552">
          <a:extLst>
            <a:ext uri="{FF2B5EF4-FFF2-40B4-BE49-F238E27FC236}">
              <a16:creationId xmlns:a16="http://schemas.microsoft.com/office/drawing/2014/main" id="{F5AE866D-DBDD-2F47-9450-265ED5A6DA9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89" name="Text Box 554">
          <a:extLst>
            <a:ext uri="{FF2B5EF4-FFF2-40B4-BE49-F238E27FC236}">
              <a16:creationId xmlns:a16="http://schemas.microsoft.com/office/drawing/2014/main" id="{96D9692F-FF13-0A4B-BE06-367EEACC68D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90" name="Text Box 557">
          <a:extLst>
            <a:ext uri="{FF2B5EF4-FFF2-40B4-BE49-F238E27FC236}">
              <a16:creationId xmlns:a16="http://schemas.microsoft.com/office/drawing/2014/main" id="{CCF91FAD-871F-F64C-9553-A2A9EF920EC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91" name="Text Box 549">
          <a:extLst>
            <a:ext uri="{FF2B5EF4-FFF2-40B4-BE49-F238E27FC236}">
              <a16:creationId xmlns:a16="http://schemas.microsoft.com/office/drawing/2014/main" id="{72E4DC35-AF59-F043-BB35-ABA047BE293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92" name="Text Box 552">
          <a:extLst>
            <a:ext uri="{FF2B5EF4-FFF2-40B4-BE49-F238E27FC236}">
              <a16:creationId xmlns:a16="http://schemas.microsoft.com/office/drawing/2014/main" id="{B7E98C85-01B7-C34D-A8F8-7743C22B38F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93" name="Text Box 549">
          <a:extLst>
            <a:ext uri="{FF2B5EF4-FFF2-40B4-BE49-F238E27FC236}">
              <a16:creationId xmlns:a16="http://schemas.microsoft.com/office/drawing/2014/main" id="{4212441B-C0EE-504C-BDC9-468C5A223AA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94" name="Text Box 552">
          <a:extLst>
            <a:ext uri="{FF2B5EF4-FFF2-40B4-BE49-F238E27FC236}">
              <a16:creationId xmlns:a16="http://schemas.microsoft.com/office/drawing/2014/main" id="{903845EA-6F69-414C-9020-A77F662B651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95" name="Text Box 549">
          <a:extLst>
            <a:ext uri="{FF2B5EF4-FFF2-40B4-BE49-F238E27FC236}">
              <a16:creationId xmlns:a16="http://schemas.microsoft.com/office/drawing/2014/main" id="{50935E9A-6A3B-5444-86DE-FD25EDAC442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696" name="Text Box 552">
          <a:extLst>
            <a:ext uri="{FF2B5EF4-FFF2-40B4-BE49-F238E27FC236}">
              <a16:creationId xmlns:a16="http://schemas.microsoft.com/office/drawing/2014/main" id="{8BB8C7B1-E635-054A-9419-1F367AFB2A7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97" name="Text Box 554">
          <a:extLst>
            <a:ext uri="{FF2B5EF4-FFF2-40B4-BE49-F238E27FC236}">
              <a16:creationId xmlns:a16="http://schemas.microsoft.com/office/drawing/2014/main" id="{96E70F6F-C2FB-1D4F-B151-B3C01F90CC0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98" name="Text Box 557">
          <a:extLst>
            <a:ext uri="{FF2B5EF4-FFF2-40B4-BE49-F238E27FC236}">
              <a16:creationId xmlns:a16="http://schemas.microsoft.com/office/drawing/2014/main" id="{A4545E62-C15E-4446-A7CC-51C334D02B8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699" name="Text Box 554">
          <a:extLst>
            <a:ext uri="{FF2B5EF4-FFF2-40B4-BE49-F238E27FC236}">
              <a16:creationId xmlns:a16="http://schemas.microsoft.com/office/drawing/2014/main" id="{B7F97D9B-8094-BA41-B44C-51C64513F33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00" name="Text Box 557">
          <a:extLst>
            <a:ext uri="{FF2B5EF4-FFF2-40B4-BE49-F238E27FC236}">
              <a16:creationId xmlns:a16="http://schemas.microsoft.com/office/drawing/2014/main" id="{6670147D-045B-7C4B-8FD6-DC8618B213E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01" name="Text Box 549">
          <a:extLst>
            <a:ext uri="{FF2B5EF4-FFF2-40B4-BE49-F238E27FC236}">
              <a16:creationId xmlns:a16="http://schemas.microsoft.com/office/drawing/2014/main" id="{131F1EED-0E9C-9240-B70C-8B848410951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02" name="Text Box 552">
          <a:extLst>
            <a:ext uri="{FF2B5EF4-FFF2-40B4-BE49-F238E27FC236}">
              <a16:creationId xmlns:a16="http://schemas.microsoft.com/office/drawing/2014/main" id="{503F0F26-AB60-0940-AD33-665CA82CC38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03" name="Text Box 549">
          <a:extLst>
            <a:ext uri="{FF2B5EF4-FFF2-40B4-BE49-F238E27FC236}">
              <a16:creationId xmlns:a16="http://schemas.microsoft.com/office/drawing/2014/main" id="{FB2E4B3F-50C2-AC4F-9E7D-9E7D466E061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04" name="Text Box 552">
          <a:extLst>
            <a:ext uri="{FF2B5EF4-FFF2-40B4-BE49-F238E27FC236}">
              <a16:creationId xmlns:a16="http://schemas.microsoft.com/office/drawing/2014/main" id="{38F4E853-75BC-8A4A-8CD3-0EBC2498C28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05" name="Text Box 554">
          <a:extLst>
            <a:ext uri="{FF2B5EF4-FFF2-40B4-BE49-F238E27FC236}">
              <a16:creationId xmlns:a16="http://schemas.microsoft.com/office/drawing/2014/main" id="{CACDE1A1-6C17-5042-8FBC-5ACFADC1A00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279400</xdr:rowOff>
    </xdr:to>
    <xdr:sp macro="" textlink="">
      <xdr:nvSpPr>
        <xdr:cNvPr id="797252" name="Text Box 556">
          <a:extLst>
            <a:ext uri="{FF2B5EF4-FFF2-40B4-BE49-F238E27FC236}">
              <a16:creationId xmlns:a16="http://schemas.microsoft.com/office/drawing/2014/main" id="{1D4B0A59-63B7-5648-B431-BECC2D2D764D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07" name="Text Box 557">
          <a:extLst>
            <a:ext uri="{FF2B5EF4-FFF2-40B4-BE49-F238E27FC236}">
              <a16:creationId xmlns:a16="http://schemas.microsoft.com/office/drawing/2014/main" id="{3AC4872C-1464-6041-824A-427706B0204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08" name="Text Box 549">
          <a:extLst>
            <a:ext uri="{FF2B5EF4-FFF2-40B4-BE49-F238E27FC236}">
              <a16:creationId xmlns:a16="http://schemas.microsoft.com/office/drawing/2014/main" id="{51E3A261-7964-7A42-936B-A43A43271E1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09" name="Text Box 552">
          <a:extLst>
            <a:ext uri="{FF2B5EF4-FFF2-40B4-BE49-F238E27FC236}">
              <a16:creationId xmlns:a16="http://schemas.microsoft.com/office/drawing/2014/main" id="{1F997701-6B58-7B40-82A8-DE9EAD0B651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10" name="Text Box 554">
          <a:extLst>
            <a:ext uri="{FF2B5EF4-FFF2-40B4-BE49-F238E27FC236}">
              <a16:creationId xmlns:a16="http://schemas.microsoft.com/office/drawing/2014/main" id="{6601D66B-565B-DD4F-A9C8-BB1B85C4A05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11" name="Text Box 557">
          <a:extLst>
            <a:ext uri="{FF2B5EF4-FFF2-40B4-BE49-F238E27FC236}">
              <a16:creationId xmlns:a16="http://schemas.microsoft.com/office/drawing/2014/main" id="{B5D7EE06-F90E-FA47-99F5-8A2EA959C4B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12" name="Text Box 549">
          <a:extLst>
            <a:ext uri="{FF2B5EF4-FFF2-40B4-BE49-F238E27FC236}">
              <a16:creationId xmlns:a16="http://schemas.microsoft.com/office/drawing/2014/main" id="{03665394-BB0F-D14C-94AC-50FF8FE4040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13" name="Text Box 552">
          <a:extLst>
            <a:ext uri="{FF2B5EF4-FFF2-40B4-BE49-F238E27FC236}">
              <a16:creationId xmlns:a16="http://schemas.microsoft.com/office/drawing/2014/main" id="{1CBEE184-5174-D24C-86BD-AC35C810EA0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14" name="Text Box 549">
          <a:extLst>
            <a:ext uri="{FF2B5EF4-FFF2-40B4-BE49-F238E27FC236}">
              <a16:creationId xmlns:a16="http://schemas.microsoft.com/office/drawing/2014/main" id="{243CA507-4CC2-9A4D-B618-3B2F20DDEFA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15" name="Text Box 552">
          <a:extLst>
            <a:ext uri="{FF2B5EF4-FFF2-40B4-BE49-F238E27FC236}">
              <a16:creationId xmlns:a16="http://schemas.microsoft.com/office/drawing/2014/main" id="{5B019C7F-755E-3C47-B0F9-3FD53D775DB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16" name="Text Box 549">
          <a:extLst>
            <a:ext uri="{FF2B5EF4-FFF2-40B4-BE49-F238E27FC236}">
              <a16:creationId xmlns:a16="http://schemas.microsoft.com/office/drawing/2014/main" id="{FCC5D126-5B20-C54A-8F93-A85D9C5C530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17" name="Text Box 552">
          <a:extLst>
            <a:ext uri="{FF2B5EF4-FFF2-40B4-BE49-F238E27FC236}">
              <a16:creationId xmlns:a16="http://schemas.microsoft.com/office/drawing/2014/main" id="{A07E1674-5FBA-6549-A24F-433BC476C55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18" name="Text Box 554">
          <a:extLst>
            <a:ext uri="{FF2B5EF4-FFF2-40B4-BE49-F238E27FC236}">
              <a16:creationId xmlns:a16="http://schemas.microsoft.com/office/drawing/2014/main" id="{D531E913-E371-2A46-B035-90AB8D6EFDA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19" name="Text Box 557">
          <a:extLst>
            <a:ext uri="{FF2B5EF4-FFF2-40B4-BE49-F238E27FC236}">
              <a16:creationId xmlns:a16="http://schemas.microsoft.com/office/drawing/2014/main" id="{1452C4E1-404D-9F45-A119-14375C073CE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20" name="Text Box 554">
          <a:extLst>
            <a:ext uri="{FF2B5EF4-FFF2-40B4-BE49-F238E27FC236}">
              <a16:creationId xmlns:a16="http://schemas.microsoft.com/office/drawing/2014/main" id="{D96780EE-E202-2C46-8E70-A6DE951B380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21" name="Text Box 557">
          <a:extLst>
            <a:ext uri="{FF2B5EF4-FFF2-40B4-BE49-F238E27FC236}">
              <a16:creationId xmlns:a16="http://schemas.microsoft.com/office/drawing/2014/main" id="{9C5BA872-C247-A344-8F27-E6B495FBD08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22" name="Text Box 549">
          <a:extLst>
            <a:ext uri="{FF2B5EF4-FFF2-40B4-BE49-F238E27FC236}">
              <a16:creationId xmlns:a16="http://schemas.microsoft.com/office/drawing/2014/main" id="{639C65F2-D405-5A4F-916A-0F2F7C0D3C0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23" name="Text Box 552">
          <a:extLst>
            <a:ext uri="{FF2B5EF4-FFF2-40B4-BE49-F238E27FC236}">
              <a16:creationId xmlns:a16="http://schemas.microsoft.com/office/drawing/2014/main" id="{79B3F37E-2295-6F49-86A6-8734392DE68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24" name="Text Box 549">
          <a:extLst>
            <a:ext uri="{FF2B5EF4-FFF2-40B4-BE49-F238E27FC236}">
              <a16:creationId xmlns:a16="http://schemas.microsoft.com/office/drawing/2014/main" id="{B3561E53-9001-1B4D-AD3E-226E1B5A4AE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25" name="Text Box 552">
          <a:extLst>
            <a:ext uri="{FF2B5EF4-FFF2-40B4-BE49-F238E27FC236}">
              <a16:creationId xmlns:a16="http://schemas.microsoft.com/office/drawing/2014/main" id="{50C20BD1-6F6A-2642-9B61-156270AF9E4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26" name="Text Box 554">
          <a:extLst>
            <a:ext uri="{FF2B5EF4-FFF2-40B4-BE49-F238E27FC236}">
              <a16:creationId xmlns:a16="http://schemas.microsoft.com/office/drawing/2014/main" id="{0118919E-1E04-2748-847B-3481B50EC77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457200</xdr:rowOff>
    </xdr:to>
    <xdr:sp macro="" textlink="">
      <xdr:nvSpPr>
        <xdr:cNvPr id="797273" name="Text Box 556">
          <a:extLst>
            <a:ext uri="{FF2B5EF4-FFF2-40B4-BE49-F238E27FC236}">
              <a16:creationId xmlns:a16="http://schemas.microsoft.com/office/drawing/2014/main" id="{28B785B4-EBDC-5F49-B20E-4088D6710A60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28" name="Text Box 557">
          <a:extLst>
            <a:ext uri="{FF2B5EF4-FFF2-40B4-BE49-F238E27FC236}">
              <a16:creationId xmlns:a16="http://schemas.microsoft.com/office/drawing/2014/main" id="{BE70D200-9CF9-4A4A-8561-C93B33E454B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29" name="Text Box 549">
          <a:extLst>
            <a:ext uri="{FF2B5EF4-FFF2-40B4-BE49-F238E27FC236}">
              <a16:creationId xmlns:a16="http://schemas.microsoft.com/office/drawing/2014/main" id="{B16E1ECA-8C64-2941-B63E-10D6E825667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30" name="Text Box 552">
          <a:extLst>
            <a:ext uri="{FF2B5EF4-FFF2-40B4-BE49-F238E27FC236}">
              <a16:creationId xmlns:a16="http://schemas.microsoft.com/office/drawing/2014/main" id="{95DB8195-686A-C145-85EF-69115939194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31" name="Text Box 554">
          <a:extLst>
            <a:ext uri="{FF2B5EF4-FFF2-40B4-BE49-F238E27FC236}">
              <a16:creationId xmlns:a16="http://schemas.microsoft.com/office/drawing/2014/main" id="{5A49D37D-AB97-1946-813D-3E644F8EA52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32" name="Text Box 557">
          <a:extLst>
            <a:ext uri="{FF2B5EF4-FFF2-40B4-BE49-F238E27FC236}">
              <a16:creationId xmlns:a16="http://schemas.microsoft.com/office/drawing/2014/main" id="{33C3265E-55B6-9841-9882-98B9683E8B7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33" name="Text Box 549">
          <a:extLst>
            <a:ext uri="{FF2B5EF4-FFF2-40B4-BE49-F238E27FC236}">
              <a16:creationId xmlns:a16="http://schemas.microsoft.com/office/drawing/2014/main" id="{05D23B33-AB56-4B4D-8A47-D3762301B21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34" name="Text Box 552">
          <a:extLst>
            <a:ext uri="{FF2B5EF4-FFF2-40B4-BE49-F238E27FC236}">
              <a16:creationId xmlns:a16="http://schemas.microsoft.com/office/drawing/2014/main" id="{052D29D8-3140-224D-9DD2-FC930290701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35" name="Text Box 549">
          <a:extLst>
            <a:ext uri="{FF2B5EF4-FFF2-40B4-BE49-F238E27FC236}">
              <a16:creationId xmlns:a16="http://schemas.microsoft.com/office/drawing/2014/main" id="{C04C6AC8-8328-1240-9650-11B523701A9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36" name="Text Box 552">
          <a:extLst>
            <a:ext uri="{FF2B5EF4-FFF2-40B4-BE49-F238E27FC236}">
              <a16:creationId xmlns:a16="http://schemas.microsoft.com/office/drawing/2014/main" id="{D30E39E3-432B-4140-AE57-133383B824C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37" name="Text Box 549">
          <a:extLst>
            <a:ext uri="{FF2B5EF4-FFF2-40B4-BE49-F238E27FC236}">
              <a16:creationId xmlns:a16="http://schemas.microsoft.com/office/drawing/2014/main" id="{F2FCFBC0-AFA7-3040-9921-C21E6E7BA1D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38" name="Text Box 552">
          <a:extLst>
            <a:ext uri="{FF2B5EF4-FFF2-40B4-BE49-F238E27FC236}">
              <a16:creationId xmlns:a16="http://schemas.microsoft.com/office/drawing/2014/main" id="{4BFA092F-1AB6-E646-94B9-8606B273B1C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39" name="Text Box 554">
          <a:extLst>
            <a:ext uri="{FF2B5EF4-FFF2-40B4-BE49-F238E27FC236}">
              <a16:creationId xmlns:a16="http://schemas.microsoft.com/office/drawing/2014/main" id="{75E1F0D5-4CAE-FE4B-94C3-8E52D4901C6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40" name="Text Box 557">
          <a:extLst>
            <a:ext uri="{FF2B5EF4-FFF2-40B4-BE49-F238E27FC236}">
              <a16:creationId xmlns:a16="http://schemas.microsoft.com/office/drawing/2014/main" id="{AD479AD0-B881-B146-BB8A-0A12C1932A3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41" name="Text Box 554">
          <a:extLst>
            <a:ext uri="{FF2B5EF4-FFF2-40B4-BE49-F238E27FC236}">
              <a16:creationId xmlns:a16="http://schemas.microsoft.com/office/drawing/2014/main" id="{7436428A-DA10-EB49-8F70-09F2BB55DD2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42" name="Text Box 557">
          <a:extLst>
            <a:ext uri="{FF2B5EF4-FFF2-40B4-BE49-F238E27FC236}">
              <a16:creationId xmlns:a16="http://schemas.microsoft.com/office/drawing/2014/main" id="{821E72B1-5A62-3A4E-ADBC-7B37C112475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43" name="Text Box 549">
          <a:extLst>
            <a:ext uri="{FF2B5EF4-FFF2-40B4-BE49-F238E27FC236}">
              <a16:creationId xmlns:a16="http://schemas.microsoft.com/office/drawing/2014/main" id="{6850C191-5422-0147-AAD8-DE6FAA800A6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44" name="Text Box 552">
          <a:extLst>
            <a:ext uri="{FF2B5EF4-FFF2-40B4-BE49-F238E27FC236}">
              <a16:creationId xmlns:a16="http://schemas.microsoft.com/office/drawing/2014/main" id="{40510546-4819-CC49-A4EE-95BF07D7EA4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45" name="Text Box 549">
          <a:extLst>
            <a:ext uri="{FF2B5EF4-FFF2-40B4-BE49-F238E27FC236}">
              <a16:creationId xmlns:a16="http://schemas.microsoft.com/office/drawing/2014/main" id="{4F8A97F4-265D-AF4F-886C-9D2712BBF33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46" name="Text Box 552">
          <a:extLst>
            <a:ext uri="{FF2B5EF4-FFF2-40B4-BE49-F238E27FC236}">
              <a16:creationId xmlns:a16="http://schemas.microsoft.com/office/drawing/2014/main" id="{E9426D2B-5CDE-7744-B981-14EC05DAB4E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47" name="Text Box 554">
          <a:extLst>
            <a:ext uri="{FF2B5EF4-FFF2-40B4-BE49-F238E27FC236}">
              <a16:creationId xmlns:a16="http://schemas.microsoft.com/office/drawing/2014/main" id="{C4EADF8F-74F6-494C-81C1-3E092DD1DBB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279400</xdr:rowOff>
    </xdr:to>
    <xdr:sp macro="" textlink="">
      <xdr:nvSpPr>
        <xdr:cNvPr id="797294" name="Text Box 556">
          <a:extLst>
            <a:ext uri="{FF2B5EF4-FFF2-40B4-BE49-F238E27FC236}">
              <a16:creationId xmlns:a16="http://schemas.microsoft.com/office/drawing/2014/main" id="{434B57B4-B30A-0A4A-B05E-4F1DADED9B6F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49" name="Text Box 557">
          <a:extLst>
            <a:ext uri="{FF2B5EF4-FFF2-40B4-BE49-F238E27FC236}">
              <a16:creationId xmlns:a16="http://schemas.microsoft.com/office/drawing/2014/main" id="{E656F5A8-F58A-604B-AB58-338F983FE85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50" name="Text Box 549">
          <a:extLst>
            <a:ext uri="{FF2B5EF4-FFF2-40B4-BE49-F238E27FC236}">
              <a16:creationId xmlns:a16="http://schemas.microsoft.com/office/drawing/2014/main" id="{65653C99-11BB-6B47-A260-54EE234BD8E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51" name="Text Box 552">
          <a:extLst>
            <a:ext uri="{FF2B5EF4-FFF2-40B4-BE49-F238E27FC236}">
              <a16:creationId xmlns:a16="http://schemas.microsoft.com/office/drawing/2014/main" id="{7C238E21-CFD5-A546-B916-F5AD102D8CA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52" name="Text Box 554">
          <a:extLst>
            <a:ext uri="{FF2B5EF4-FFF2-40B4-BE49-F238E27FC236}">
              <a16:creationId xmlns:a16="http://schemas.microsoft.com/office/drawing/2014/main" id="{D7939D38-B5BE-2F4D-9E9C-2179D704C9B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53" name="Text Box 557">
          <a:extLst>
            <a:ext uri="{FF2B5EF4-FFF2-40B4-BE49-F238E27FC236}">
              <a16:creationId xmlns:a16="http://schemas.microsoft.com/office/drawing/2014/main" id="{D16E38BA-FB10-8047-95C1-E7A28A881DD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54" name="Text Box 549">
          <a:extLst>
            <a:ext uri="{FF2B5EF4-FFF2-40B4-BE49-F238E27FC236}">
              <a16:creationId xmlns:a16="http://schemas.microsoft.com/office/drawing/2014/main" id="{390260B1-E1B9-534C-AAB6-30009E193C9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55" name="Text Box 552">
          <a:extLst>
            <a:ext uri="{FF2B5EF4-FFF2-40B4-BE49-F238E27FC236}">
              <a16:creationId xmlns:a16="http://schemas.microsoft.com/office/drawing/2014/main" id="{6BB487F4-1ABF-704B-A85A-C458ADB83A9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56" name="Text Box 549">
          <a:extLst>
            <a:ext uri="{FF2B5EF4-FFF2-40B4-BE49-F238E27FC236}">
              <a16:creationId xmlns:a16="http://schemas.microsoft.com/office/drawing/2014/main" id="{F8F9EAEE-C83D-4E4E-A91D-B2F70F55969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57" name="Text Box 552">
          <a:extLst>
            <a:ext uri="{FF2B5EF4-FFF2-40B4-BE49-F238E27FC236}">
              <a16:creationId xmlns:a16="http://schemas.microsoft.com/office/drawing/2014/main" id="{220F0C9B-DC30-1541-8A8A-E29CF5A8CC1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58" name="Text Box 549">
          <a:extLst>
            <a:ext uri="{FF2B5EF4-FFF2-40B4-BE49-F238E27FC236}">
              <a16:creationId xmlns:a16="http://schemas.microsoft.com/office/drawing/2014/main" id="{54D8F858-615D-F645-809A-EC1A753DEA6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59" name="Text Box 552">
          <a:extLst>
            <a:ext uri="{FF2B5EF4-FFF2-40B4-BE49-F238E27FC236}">
              <a16:creationId xmlns:a16="http://schemas.microsoft.com/office/drawing/2014/main" id="{BD1D93C2-95AE-124D-AA75-A419946F5F9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60" name="Text Box 554">
          <a:extLst>
            <a:ext uri="{FF2B5EF4-FFF2-40B4-BE49-F238E27FC236}">
              <a16:creationId xmlns:a16="http://schemas.microsoft.com/office/drawing/2014/main" id="{57FBA4CB-98EE-9242-A53E-E796C05865E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61" name="Text Box 557">
          <a:extLst>
            <a:ext uri="{FF2B5EF4-FFF2-40B4-BE49-F238E27FC236}">
              <a16:creationId xmlns:a16="http://schemas.microsoft.com/office/drawing/2014/main" id="{36059FDB-C47E-0147-B015-2E77984EB91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62" name="Text Box 554">
          <a:extLst>
            <a:ext uri="{FF2B5EF4-FFF2-40B4-BE49-F238E27FC236}">
              <a16:creationId xmlns:a16="http://schemas.microsoft.com/office/drawing/2014/main" id="{BAD327A5-F0F6-634C-91B4-45BE9255E6B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63" name="Text Box 557">
          <a:extLst>
            <a:ext uri="{FF2B5EF4-FFF2-40B4-BE49-F238E27FC236}">
              <a16:creationId xmlns:a16="http://schemas.microsoft.com/office/drawing/2014/main" id="{642D45D7-EEFE-BE4E-9F91-9190155B86F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64" name="Text Box 549">
          <a:extLst>
            <a:ext uri="{FF2B5EF4-FFF2-40B4-BE49-F238E27FC236}">
              <a16:creationId xmlns:a16="http://schemas.microsoft.com/office/drawing/2014/main" id="{C63C5C55-185E-9646-A270-33495099850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65" name="Text Box 552">
          <a:extLst>
            <a:ext uri="{FF2B5EF4-FFF2-40B4-BE49-F238E27FC236}">
              <a16:creationId xmlns:a16="http://schemas.microsoft.com/office/drawing/2014/main" id="{C93EDC7F-CBBF-A644-8950-CD086AE76C7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66" name="Text Box 549">
          <a:extLst>
            <a:ext uri="{FF2B5EF4-FFF2-40B4-BE49-F238E27FC236}">
              <a16:creationId xmlns:a16="http://schemas.microsoft.com/office/drawing/2014/main" id="{0D1B8B60-5A9A-0644-8B1D-383EAC4946C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67" name="Text Box 552">
          <a:extLst>
            <a:ext uri="{FF2B5EF4-FFF2-40B4-BE49-F238E27FC236}">
              <a16:creationId xmlns:a16="http://schemas.microsoft.com/office/drawing/2014/main" id="{96453401-C4C2-C448-B7D7-F80C096B42A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68" name="Text Box 554">
          <a:extLst>
            <a:ext uri="{FF2B5EF4-FFF2-40B4-BE49-F238E27FC236}">
              <a16:creationId xmlns:a16="http://schemas.microsoft.com/office/drawing/2014/main" id="{81585044-DA83-8040-AF65-DC0702666C5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76200</xdr:colOff>
      <xdr:row>9</xdr:row>
      <xdr:rowOff>457200</xdr:rowOff>
    </xdr:to>
    <xdr:sp macro="" textlink="">
      <xdr:nvSpPr>
        <xdr:cNvPr id="797315" name="Text Box 556">
          <a:extLst>
            <a:ext uri="{FF2B5EF4-FFF2-40B4-BE49-F238E27FC236}">
              <a16:creationId xmlns:a16="http://schemas.microsoft.com/office/drawing/2014/main" id="{ECEDB603-A2AB-794D-9D54-C64988CC1B6B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762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70" name="Text Box 557">
          <a:extLst>
            <a:ext uri="{FF2B5EF4-FFF2-40B4-BE49-F238E27FC236}">
              <a16:creationId xmlns:a16="http://schemas.microsoft.com/office/drawing/2014/main" id="{69F22E9E-880C-1349-A9C5-03E1D657860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71" name="Text Box 549">
          <a:extLst>
            <a:ext uri="{FF2B5EF4-FFF2-40B4-BE49-F238E27FC236}">
              <a16:creationId xmlns:a16="http://schemas.microsoft.com/office/drawing/2014/main" id="{53F231F3-6234-9C45-A2FA-A65668DA55D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72" name="Text Box 552">
          <a:extLst>
            <a:ext uri="{FF2B5EF4-FFF2-40B4-BE49-F238E27FC236}">
              <a16:creationId xmlns:a16="http://schemas.microsoft.com/office/drawing/2014/main" id="{DB687D1A-08DF-2C44-B03E-0647A831828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73" name="Text Box 554">
          <a:extLst>
            <a:ext uri="{FF2B5EF4-FFF2-40B4-BE49-F238E27FC236}">
              <a16:creationId xmlns:a16="http://schemas.microsoft.com/office/drawing/2014/main" id="{7009DD6D-30AF-8843-9616-315F0D830BA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74" name="Text Box 557">
          <a:extLst>
            <a:ext uri="{FF2B5EF4-FFF2-40B4-BE49-F238E27FC236}">
              <a16:creationId xmlns:a16="http://schemas.microsoft.com/office/drawing/2014/main" id="{C702F907-D396-CC4A-89FB-B1C858CAB46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75" name="Text Box 549">
          <a:extLst>
            <a:ext uri="{FF2B5EF4-FFF2-40B4-BE49-F238E27FC236}">
              <a16:creationId xmlns:a16="http://schemas.microsoft.com/office/drawing/2014/main" id="{84C7D146-88F5-CA41-9798-D13A795A3A8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76" name="Text Box 552">
          <a:extLst>
            <a:ext uri="{FF2B5EF4-FFF2-40B4-BE49-F238E27FC236}">
              <a16:creationId xmlns:a16="http://schemas.microsoft.com/office/drawing/2014/main" id="{223BC90B-D531-9343-AB40-6EBA8FC2026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77" name="Text Box 549">
          <a:extLst>
            <a:ext uri="{FF2B5EF4-FFF2-40B4-BE49-F238E27FC236}">
              <a16:creationId xmlns:a16="http://schemas.microsoft.com/office/drawing/2014/main" id="{9944B805-F5CB-7241-9EC7-1AF229C5E51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78" name="Text Box 552">
          <a:extLst>
            <a:ext uri="{FF2B5EF4-FFF2-40B4-BE49-F238E27FC236}">
              <a16:creationId xmlns:a16="http://schemas.microsoft.com/office/drawing/2014/main" id="{5E5D1506-F71F-2F47-BDCF-A0826D6065E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79" name="Text Box 549">
          <a:extLst>
            <a:ext uri="{FF2B5EF4-FFF2-40B4-BE49-F238E27FC236}">
              <a16:creationId xmlns:a16="http://schemas.microsoft.com/office/drawing/2014/main" id="{F6354684-685D-5C41-A10C-151948CA1C4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80" name="Text Box 552">
          <a:extLst>
            <a:ext uri="{FF2B5EF4-FFF2-40B4-BE49-F238E27FC236}">
              <a16:creationId xmlns:a16="http://schemas.microsoft.com/office/drawing/2014/main" id="{D484451C-E476-4145-B99C-6E4ED25A446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81" name="Text Box 554">
          <a:extLst>
            <a:ext uri="{FF2B5EF4-FFF2-40B4-BE49-F238E27FC236}">
              <a16:creationId xmlns:a16="http://schemas.microsoft.com/office/drawing/2014/main" id="{1EA5C6AA-683D-944E-9EB8-77D9636FD8A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82" name="Text Box 557">
          <a:extLst>
            <a:ext uri="{FF2B5EF4-FFF2-40B4-BE49-F238E27FC236}">
              <a16:creationId xmlns:a16="http://schemas.microsoft.com/office/drawing/2014/main" id="{9242D8B2-B3C1-4A44-9D05-AC3F55D8F4B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83" name="Text Box 554">
          <a:extLst>
            <a:ext uri="{FF2B5EF4-FFF2-40B4-BE49-F238E27FC236}">
              <a16:creationId xmlns:a16="http://schemas.microsoft.com/office/drawing/2014/main" id="{7C3F8DFF-994D-7644-BA85-39FE272715C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84" name="Text Box 557">
          <a:extLst>
            <a:ext uri="{FF2B5EF4-FFF2-40B4-BE49-F238E27FC236}">
              <a16:creationId xmlns:a16="http://schemas.microsoft.com/office/drawing/2014/main" id="{8774F03E-F4AB-9E4B-8308-FF48D6704A1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85" name="Text Box 549">
          <a:extLst>
            <a:ext uri="{FF2B5EF4-FFF2-40B4-BE49-F238E27FC236}">
              <a16:creationId xmlns:a16="http://schemas.microsoft.com/office/drawing/2014/main" id="{3372B815-8732-6A44-BA52-D39D7603DD7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86" name="Text Box 552">
          <a:extLst>
            <a:ext uri="{FF2B5EF4-FFF2-40B4-BE49-F238E27FC236}">
              <a16:creationId xmlns:a16="http://schemas.microsoft.com/office/drawing/2014/main" id="{303F1410-72AE-4641-97EB-87FD20E7142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87" name="Text Box 549">
          <a:extLst>
            <a:ext uri="{FF2B5EF4-FFF2-40B4-BE49-F238E27FC236}">
              <a16:creationId xmlns:a16="http://schemas.microsoft.com/office/drawing/2014/main" id="{CC9B194B-3772-CD4B-9D04-9DAA02B21A8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88" name="Text Box 552">
          <a:extLst>
            <a:ext uri="{FF2B5EF4-FFF2-40B4-BE49-F238E27FC236}">
              <a16:creationId xmlns:a16="http://schemas.microsoft.com/office/drawing/2014/main" id="{6C49E7EF-FE0E-8047-829F-4817D87C669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89" name="Text Box 554">
          <a:extLst>
            <a:ext uri="{FF2B5EF4-FFF2-40B4-BE49-F238E27FC236}">
              <a16:creationId xmlns:a16="http://schemas.microsoft.com/office/drawing/2014/main" id="{EE08E9AF-DF55-FF48-B380-F780451CA8F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76200</xdr:colOff>
      <xdr:row>9</xdr:row>
      <xdr:rowOff>279400</xdr:rowOff>
    </xdr:to>
    <xdr:sp macro="" textlink="">
      <xdr:nvSpPr>
        <xdr:cNvPr id="797336" name="Text Box 556">
          <a:extLst>
            <a:ext uri="{FF2B5EF4-FFF2-40B4-BE49-F238E27FC236}">
              <a16:creationId xmlns:a16="http://schemas.microsoft.com/office/drawing/2014/main" id="{112E76A0-8D72-3A4A-869A-132454B817FD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762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91" name="Text Box 557">
          <a:extLst>
            <a:ext uri="{FF2B5EF4-FFF2-40B4-BE49-F238E27FC236}">
              <a16:creationId xmlns:a16="http://schemas.microsoft.com/office/drawing/2014/main" id="{025AE7A4-0451-B24C-9B0A-F1084E9C1BD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92" name="Text Box 549">
          <a:extLst>
            <a:ext uri="{FF2B5EF4-FFF2-40B4-BE49-F238E27FC236}">
              <a16:creationId xmlns:a16="http://schemas.microsoft.com/office/drawing/2014/main" id="{7BD986F8-F9BB-2841-8F02-D68F4AA31DE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93" name="Text Box 552">
          <a:extLst>
            <a:ext uri="{FF2B5EF4-FFF2-40B4-BE49-F238E27FC236}">
              <a16:creationId xmlns:a16="http://schemas.microsoft.com/office/drawing/2014/main" id="{6E400692-7D4F-6143-87E0-39371B8AC20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94" name="Text Box 554">
          <a:extLst>
            <a:ext uri="{FF2B5EF4-FFF2-40B4-BE49-F238E27FC236}">
              <a16:creationId xmlns:a16="http://schemas.microsoft.com/office/drawing/2014/main" id="{95599512-5696-D743-8DB9-D4E7ABC9FA7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95" name="Text Box 557">
          <a:extLst>
            <a:ext uri="{FF2B5EF4-FFF2-40B4-BE49-F238E27FC236}">
              <a16:creationId xmlns:a16="http://schemas.microsoft.com/office/drawing/2014/main" id="{A36C4E1D-01B6-B842-9B34-CED8846DA90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96" name="Text Box 549">
          <a:extLst>
            <a:ext uri="{FF2B5EF4-FFF2-40B4-BE49-F238E27FC236}">
              <a16:creationId xmlns:a16="http://schemas.microsoft.com/office/drawing/2014/main" id="{4C49AE1D-5AFB-3545-897E-A76ACB83436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97" name="Text Box 552">
          <a:extLst>
            <a:ext uri="{FF2B5EF4-FFF2-40B4-BE49-F238E27FC236}">
              <a16:creationId xmlns:a16="http://schemas.microsoft.com/office/drawing/2014/main" id="{6493464C-56BB-2F4C-A64A-9B1F7085815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798" name="Text Box 549">
          <a:extLst>
            <a:ext uri="{FF2B5EF4-FFF2-40B4-BE49-F238E27FC236}">
              <a16:creationId xmlns:a16="http://schemas.microsoft.com/office/drawing/2014/main" id="{F03F3131-6AA2-8D40-AD8A-BF34ABF71BD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799" name="Text Box 552">
          <a:extLst>
            <a:ext uri="{FF2B5EF4-FFF2-40B4-BE49-F238E27FC236}">
              <a16:creationId xmlns:a16="http://schemas.microsoft.com/office/drawing/2014/main" id="{BFE7A7EC-4DCB-3A4E-B515-7D1217D2EE9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00" name="Text Box 549">
          <a:extLst>
            <a:ext uri="{FF2B5EF4-FFF2-40B4-BE49-F238E27FC236}">
              <a16:creationId xmlns:a16="http://schemas.microsoft.com/office/drawing/2014/main" id="{4065AFCC-C0E4-924E-BC54-83C0B13358E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01" name="Text Box 552">
          <a:extLst>
            <a:ext uri="{FF2B5EF4-FFF2-40B4-BE49-F238E27FC236}">
              <a16:creationId xmlns:a16="http://schemas.microsoft.com/office/drawing/2014/main" id="{B2136C01-8D9B-2A4C-9A7F-08806AAF1F2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02" name="Text Box 554">
          <a:extLst>
            <a:ext uri="{FF2B5EF4-FFF2-40B4-BE49-F238E27FC236}">
              <a16:creationId xmlns:a16="http://schemas.microsoft.com/office/drawing/2014/main" id="{C76BCDC1-99EF-0D4E-A4FC-44368329A27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03" name="Text Box 557">
          <a:extLst>
            <a:ext uri="{FF2B5EF4-FFF2-40B4-BE49-F238E27FC236}">
              <a16:creationId xmlns:a16="http://schemas.microsoft.com/office/drawing/2014/main" id="{115B621A-AA2C-2E46-870A-AE3FF02424A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04" name="Text Box 554">
          <a:extLst>
            <a:ext uri="{FF2B5EF4-FFF2-40B4-BE49-F238E27FC236}">
              <a16:creationId xmlns:a16="http://schemas.microsoft.com/office/drawing/2014/main" id="{DFD018B3-B91B-4E46-ABBD-E824E9F0220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05" name="Text Box 557">
          <a:extLst>
            <a:ext uri="{FF2B5EF4-FFF2-40B4-BE49-F238E27FC236}">
              <a16:creationId xmlns:a16="http://schemas.microsoft.com/office/drawing/2014/main" id="{9F28BACB-08E2-524F-A5D7-54FAF515BC3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06" name="Text Box 549">
          <a:extLst>
            <a:ext uri="{FF2B5EF4-FFF2-40B4-BE49-F238E27FC236}">
              <a16:creationId xmlns:a16="http://schemas.microsoft.com/office/drawing/2014/main" id="{1ABAFA2A-45A8-5C4F-A325-55D0AEE0DD3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07" name="Text Box 552">
          <a:extLst>
            <a:ext uri="{FF2B5EF4-FFF2-40B4-BE49-F238E27FC236}">
              <a16:creationId xmlns:a16="http://schemas.microsoft.com/office/drawing/2014/main" id="{3417AECA-BD91-EE49-B9AA-E5AB991D388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08" name="Text Box 549">
          <a:extLst>
            <a:ext uri="{FF2B5EF4-FFF2-40B4-BE49-F238E27FC236}">
              <a16:creationId xmlns:a16="http://schemas.microsoft.com/office/drawing/2014/main" id="{C76F4421-5A5E-1644-A199-3AADBB30C82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09" name="Text Box 552">
          <a:extLst>
            <a:ext uri="{FF2B5EF4-FFF2-40B4-BE49-F238E27FC236}">
              <a16:creationId xmlns:a16="http://schemas.microsoft.com/office/drawing/2014/main" id="{6F6CB774-3BC9-2C4F-BB56-0D0D9FFF405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10" name="Text Box 554">
          <a:extLst>
            <a:ext uri="{FF2B5EF4-FFF2-40B4-BE49-F238E27FC236}">
              <a16:creationId xmlns:a16="http://schemas.microsoft.com/office/drawing/2014/main" id="{31221B49-1EF5-4B44-B2B0-D316912DF4A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457200</xdr:rowOff>
    </xdr:to>
    <xdr:sp macro="" textlink="">
      <xdr:nvSpPr>
        <xdr:cNvPr id="797357" name="Text Box 556">
          <a:extLst>
            <a:ext uri="{FF2B5EF4-FFF2-40B4-BE49-F238E27FC236}">
              <a16:creationId xmlns:a16="http://schemas.microsoft.com/office/drawing/2014/main" id="{5BAF2755-43DF-844C-95C1-E9FDA8DA695C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12" name="Text Box 557">
          <a:extLst>
            <a:ext uri="{FF2B5EF4-FFF2-40B4-BE49-F238E27FC236}">
              <a16:creationId xmlns:a16="http://schemas.microsoft.com/office/drawing/2014/main" id="{998BFDBE-3D93-6149-BA95-E31EF41D94F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13" name="Text Box 549">
          <a:extLst>
            <a:ext uri="{FF2B5EF4-FFF2-40B4-BE49-F238E27FC236}">
              <a16:creationId xmlns:a16="http://schemas.microsoft.com/office/drawing/2014/main" id="{826CF8C0-FE10-574B-9496-9DF631B70E5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14" name="Text Box 552">
          <a:extLst>
            <a:ext uri="{FF2B5EF4-FFF2-40B4-BE49-F238E27FC236}">
              <a16:creationId xmlns:a16="http://schemas.microsoft.com/office/drawing/2014/main" id="{9F737B70-E894-1245-AF81-49BA97A7D7C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15" name="Text Box 554">
          <a:extLst>
            <a:ext uri="{FF2B5EF4-FFF2-40B4-BE49-F238E27FC236}">
              <a16:creationId xmlns:a16="http://schemas.microsoft.com/office/drawing/2014/main" id="{9262726A-D239-B44E-B22A-52C8122C184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16" name="Text Box 557">
          <a:extLst>
            <a:ext uri="{FF2B5EF4-FFF2-40B4-BE49-F238E27FC236}">
              <a16:creationId xmlns:a16="http://schemas.microsoft.com/office/drawing/2014/main" id="{48128C04-12F8-5F47-8D61-60086237EE5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17" name="Text Box 549">
          <a:extLst>
            <a:ext uri="{FF2B5EF4-FFF2-40B4-BE49-F238E27FC236}">
              <a16:creationId xmlns:a16="http://schemas.microsoft.com/office/drawing/2014/main" id="{B4761C1C-434A-E74D-89D4-4AD90315882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18" name="Text Box 552">
          <a:extLst>
            <a:ext uri="{FF2B5EF4-FFF2-40B4-BE49-F238E27FC236}">
              <a16:creationId xmlns:a16="http://schemas.microsoft.com/office/drawing/2014/main" id="{42FBC42A-AAE9-D548-9CF8-4186421BEA3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19" name="Text Box 549">
          <a:extLst>
            <a:ext uri="{FF2B5EF4-FFF2-40B4-BE49-F238E27FC236}">
              <a16:creationId xmlns:a16="http://schemas.microsoft.com/office/drawing/2014/main" id="{0143C085-1018-E142-B08F-B8963DF0028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20" name="Text Box 552">
          <a:extLst>
            <a:ext uri="{FF2B5EF4-FFF2-40B4-BE49-F238E27FC236}">
              <a16:creationId xmlns:a16="http://schemas.microsoft.com/office/drawing/2014/main" id="{6E10115E-6FAF-4042-BEA8-9DF212155F8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21" name="Text Box 549">
          <a:extLst>
            <a:ext uri="{FF2B5EF4-FFF2-40B4-BE49-F238E27FC236}">
              <a16:creationId xmlns:a16="http://schemas.microsoft.com/office/drawing/2014/main" id="{F343257D-01C1-4946-83EA-4062E990050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22" name="Text Box 552">
          <a:extLst>
            <a:ext uri="{FF2B5EF4-FFF2-40B4-BE49-F238E27FC236}">
              <a16:creationId xmlns:a16="http://schemas.microsoft.com/office/drawing/2014/main" id="{AD2DBA50-1182-6347-9F58-DC71A714E13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23" name="Text Box 554">
          <a:extLst>
            <a:ext uri="{FF2B5EF4-FFF2-40B4-BE49-F238E27FC236}">
              <a16:creationId xmlns:a16="http://schemas.microsoft.com/office/drawing/2014/main" id="{9732CD75-E90A-D546-82C3-9BDE90BBA18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24" name="Text Box 557">
          <a:extLst>
            <a:ext uri="{FF2B5EF4-FFF2-40B4-BE49-F238E27FC236}">
              <a16:creationId xmlns:a16="http://schemas.microsoft.com/office/drawing/2014/main" id="{B24A0FDA-9F04-C14C-A7AA-FB3B6833197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25" name="Text Box 554">
          <a:extLst>
            <a:ext uri="{FF2B5EF4-FFF2-40B4-BE49-F238E27FC236}">
              <a16:creationId xmlns:a16="http://schemas.microsoft.com/office/drawing/2014/main" id="{62F4F41D-0A83-374B-AF77-E4928D6B304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26" name="Text Box 557">
          <a:extLst>
            <a:ext uri="{FF2B5EF4-FFF2-40B4-BE49-F238E27FC236}">
              <a16:creationId xmlns:a16="http://schemas.microsoft.com/office/drawing/2014/main" id="{1AB22B11-A933-AB45-955C-8A0E27ACE46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27" name="Text Box 549">
          <a:extLst>
            <a:ext uri="{FF2B5EF4-FFF2-40B4-BE49-F238E27FC236}">
              <a16:creationId xmlns:a16="http://schemas.microsoft.com/office/drawing/2014/main" id="{139DF34B-37F3-9940-8DD7-6DA070E0D8C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28" name="Text Box 552">
          <a:extLst>
            <a:ext uri="{FF2B5EF4-FFF2-40B4-BE49-F238E27FC236}">
              <a16:creationId xmlns:a16="http://schemas.microsoft.com/office/drawing/2014/main" id="{8D190422-801F-1F43-8926-B9656A60FF4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29" name="Text Box 549">
          <a:extLst>
            <a:ext uri="{FF2B5EF4-FFF2-40B4-BE49-F238E27FC236}">
              <a16:creationId xmlns:a16="http://schemas.microsoft.com/office/drawing/2014/main" id="{DF204AD3-0524-1946-8198-1ADAEF94E30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30" name="Text Box 552">
          <a:extLst>
            <a:ext uri="{FF2B5EF4-FFF2-40B4-BE49-F238E27FC236}">
              <a16:creationId xmlns:a16="http://schemas.microsoft.com/office/drawing/2014/main" id="{BC784E45-591C-6145-AB72-3ED7773C39C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31" name="Text Box 554">
          <a:extLst>
            <a:ext uri="{FF2B5EF4-FFF2-40B4-BE49-F238E27FC236}">
              <a16:creationId xmlns:a16="http://schemas.microsoft.com/office/drawing/2014/main" id="{39DFF5DC-E124-F34C-B597-A0A0AC2729B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279400</xdr:rowOff>
    </xdr:to>
    <xdr:sp macro="" textlink="">
      <xdr:nvSpPr>
        <xdr:cNvPr id="797378" name="Text Box 556">
          <a:extLst>
            <a:ext uri="{FF2B5EF4-FFF2-40B4-BE49-F238E27FC236}">
              <a16:creationId xmlns:a16="http://schemas.microsoft.com/office/drawing/2014/main" id="{569F6A51-D7EB-7C42-93D1-BA2A51573D76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33" name="Text Box 557">
          <a:extLst>
            <a:ext uri="{FF2B5EF4-FFF2-40B4-BE49-F238E27FC236}">
              <a16:creationId xmlns:a16="http://schemas.microsoft.com/office/drawing/2014/main" id="{881A2ADD-9AE1-554D-9AAF-76C002B8E1C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34" name="Text Box 549">
          <a:extLst>
            <a:ext uri="{FF2B5EF4-FFF2-40B4-BE49-F238E27FC236}">
              <a16:creationId xmlns:a16="http://schemas.microsoft.com/office/drawing/2014/main" id="{2B632D34-2FD8-3247-A035-8F7BECE6967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35" name="Text Box 552">
          <a:extLst>
            <a:ext uri="{FF2B5EF4-FFF2-40B4-BE49-F238E27FC236}">
              <a16:creationId xmlns:a16="http://schemas.microsoft.com/office/drawing/2014/main" id="{596F8A68-F3C3-E346-8783-158B3A2BAD4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36" name="Text Box 554">
          <a:extLst>
            <a:ext uri="{FF2B5EF4-FFF2-40B4-BE49-F238E27FC236}">
              <a16:creationId xmlns:a16="http://schemas.microsoft.com/office/drawing/2014/main" id="{970D5B59-79D8-BC4F-A769-6016BE30588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37" name="Text Box 557">
          <a:extLst>
            <a:ext uri="{FF2B5EF4-FFF2-40B4-BE49-F238E27FC236}">
              <a16:creationId xmlns:a16="http://schemas.microsoft.com/office/drawing/2014/main" id="{9A2DD2A5-43C4-9942-996E-BABD0CF3B37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38" name="Text Box 549">
          <a:extLst>
            <a:ext uri="{FF2B5EF4-FFF2-40B4-BE49-F238E27FC236}">
              <a16:creationId xmlns:a16="http://schemas.microsoft.com/office/drawing/2014/main" id="{D81AA397-77C4-FA48-A11B-A6FC6A6879B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39" name="Text Box 552">
          <a:extLst>
            <a:ext uri="{FF2B5EF4-FFF2-40B4-BE49-F238E27FC236}">
              <a16:creationId xmlns:a16="http://schemas.microsoft.com/office/drawing/2014/main" id="{A0BDFC4C-761B-6D45-8F8F-9016FE3D9C4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40" name="Text Box 549">
          <a:extLst>
            <a:ext uri="{FF2B5EF4-FFF2-40B4-BE49-F238E27FC236}">
              <a16:creationId xmlns:a16="http://schemas.microsoft.com/office/drawing/2014/main" id="{031B1EC9-FDC3-3545-AB98-922265E8809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41" name="Text Box 552">
          <a:extLst>
            <a:ext uri="{FF2B5EF4-FFF2-40B4-BE49-F238E27FC236}">
              <a16:creationId xmlns:a16="http://schemas.microsoft.com/office/drawing/2014/main" id="{8C7DED9C-CC88-844D-81FC-989D4A57C9E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42" name="Text Box 549">
          <a:extLst>
            <a:ext uri="{FF2B5EF4-FFF2-40B4-BE49-F238E27FC236}">
              <a16:creationId xmlns:a16="http://schemas.microsoft.com/office/drawing/2014/main" id="{50460A03-E3B5-264E-B65A-430F4D21699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43" name="Text Box 552">
          <a:extLst>
            <a:ext uri="{FF2B5EF4-FFF2-40B4-BE49-F238E27FC236}">
              <a16:creationId xmlns:a16="http://schemas.microsoft.com/office/drawing/2014/main" id="{44528549-0F6E-8344-AECC-82FF7FE0B0A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44" name="Text Box 554">
          <a:extLst>
            <a:ext uri="{FF2B5EF4-FFF2-40B4-BE49-F238E27FC236}">
              <a16:creationId xmlns:a16="http://schemas.microsoft.com/office/drawing/2014/main" id="{C2BB5862-98F0-4548-A269-C1F8B19C8BD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45" name="Text Box 557">
          <a:extLst>
            <a:ext uri="{FF2B5EF4-FFF2-40B4-BE49-F238E27FC236}">
              <a16:creationId xmlns:a16="http://schemas.microsoft.com/office/drawing/2014/main" id="{9CA7A276-DA72-B74D-8233-45B42F57C9D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46" name="Text Box 554">
          <a:extLst>
            <a:ext uri="{FF2B5EF4-FFF2-40B4-BE49-F238E27FC236}">
              <a16:creationId xmlns:a16="http://schemas.microsoft.com/office/drawing/2014/main" id="{652805B8-16F9-9847-B6CD-D256C073142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47" name="Text Box 557">
          <a:extLst>
            <a:ext uri="{FF2B5EF4-FFF2-40B4-BE49-F238E27FC236}">
              <a16:creationId xmlns:a16="http://schemas.microsoft.com/office/drawing/2014/main" id="{D712FCC1-A31E-FC4D-92C9-6546B99DCF3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48" name="Text Box 549">
          <a:extLst>
            <a:ext uri="{FF2B5EF4-FFF2-40B4-BE49-F238E27FC236}">
              <a16:creationId xmlns:a16="http://schemas.microsoft.com/office/drawing/2014/main" id="{D1FA4960-5B8D-8241-8DF8-AB641C5D4DA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49" name="Text Box 552">
          <a:extLst>
            <a:ext uri="{FF2B5EF4-FFF2-40B4-BE49-F238E27FC236}">
              <a16:creationId xmlns:a16="http://schemas.microsoft.com/office/drawing/2014/main" id="{22828468-AC59-7444-923C-8BA5E8993F4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50" name="Text Box 549">
          <a:extLst>
            <a:ext uri="{FF2B5EF4-FFF2-40B4-BE49-F238E27FC236}">
              <a16:creationId xmlns:a16="http://schemas.microsoft.com/office/drawing/2014/main" id="{0D8E6710-4F70-3048-B1F7-74CFD89B9DC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51" name="Text Box 552">
          <a:extLst>
            <a:ext uri="{FF2B5EF4-FFF2-40B4-BE49-F238E27FC236}">
              <a16:creationId xmlns:a16="http://schemas.microsoft.com/office/drawing/2014/main" id="{DF722D57-D229-A04C-91FD-0C513E4E5EC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52" name="Text Box 554">
          <a:extLst>
            <a:ext uri="{FF2B5EF4-FFF2-40B4-BE49-F238E27FC236}">
              <a16:creationId xmlns:a16="http://schemas.microsoft.com/office/drawing/2014/main" id="{01C78081-05CE-4F4D-A82E-0812CB5B917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457200</xdr:rowOff>
    </xdr:to>
    <xdr:sp macro="" textlink="">
      <xdr:nvSpPr>
        <xdr:cNvPr id="797399" name="Text Box 556">
          <a:extLst>
            <a:ext uri="{FF2B5EF4-FFF2-40B4-BE49-F238E27FC236}">
              <a16:creationId xmlns:a16="http://schemas.microsoft.com/office/drawing/2014/main" id="{FAACC45C-F4CC-F645-B565-07DCFADD4C26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54" name="Text Box 557">
          <a:extLst>
            <a:ext uri="{FF2B5EF4-FFF2-40B4-BE49-F238E27FC236}">
              <a16:creationId xmlns:a16="http://schemas.microsoft.com/office/drawing/2014/main" id="{09864CC1-6D44-904F-9E5F-CAE04BACFF0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55" name="Text Box 549">
          <a:extLst>
            <a:ext uri="{FF2B5EF4-FFF2-40B4-BE49-F238E27FC236}">
              <a16:creationId xmlns:a16="http://schemas.microsoft.com/office/drawing/2014/main" id="{92538213-8B5B-A74F-BD45-D25708D5EEA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56" name="Text Box 552">
          <a:extLst>
            <a:ext uri="{FF2B5EF4-FFF2-40B4-BE49-F238E27FC236}">
              <a16:creationId xmlns:a16="http://schemas.microsoft.com/office/drawing/2014/main" id="{D1ECB223-26B7-2346-A3AC-44D54CE0D86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57" name="Text Box 554">
          <a:extLst>
            <a:ext uri="{FF2B5EF4-FFF2-40B4-BE49-F238E27FC236}">
              <a16:creationId xmlns:a16="http://schemas.microsoft.com/office/drawing/2014/main" id="{2A893580-62D0-D94B-814A-30E1BD51601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58" name="Text Box 557">
          <a:extLst>
            <a:ext uri="{FF2B5EF4-FFF2-40B4-BE49-F238E27FC236}">
              <a16:creationId xmlns:a16="http://schemas.microsoft.com/office/drawing/2014/main" id="{E5C15341-AEF9-0046-9D1E-7EF0ADB7110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59" name="Text Box 549">
          <a:extLst>
            <a:ext uri="{FF2B5EF4-FFF2-40B4-BE49-F238E27FC236}">
              <a16:creationId xmlns:a16="http://schemas.microsoft.com/office/drawing/2014/main" id="{43E17D1C-AD38-FC46-81C3-72C9B819BF1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60" name="Text Box 552">
          <a:extLst>
            <a:ext uri="{FF2B5EF4-FFF2-40B4-BE49-F238E27FC236}">
              <a16:creationId xmlns:a16="http://schemas.microsoft.com/office/drawing/2014/main" id="{1D494843-11A4-E84C-8A59-5C944800C79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61" name="Text Box 549">
          <a:extLst>
            <a:ext uri="{FF2B5EF4-FFF2-40B4-BE49-F238E27FC236}">
              <a16:creationId xmlns:a16="http://schemas.microsoft.com/office/drawing/2014/main" id="{75DE0CBD-C553-F642-95FE-52897B879FF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62" name="Text Box 552">
          <a:extLst>
            <a:ext uri="{FF2B5EF4-FFF2-40B4-BE49-F238E27FC236}">
              <a16:creationId xmlns:a16="http://schemas.microsoft.com/office/drawing/2014/main" id="{09448E8B-FFB3-4141-9D73-14C527EE43F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63" name="Text Box 549">
          <a:extLst>
            <a:ext uri="{FF2B5EF4-FFF2-40B4-BE49-F238E27FC236}">
              <a16:creationId xmlns:a16="http://schemas.microsoft.com/office/drawing/2014/main" id="{66ECF027-78BE-0342-8B79-A69272FCFD9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64" name="Text Box 552">
          <a:extLst>
            <a:ext uri="{FF2B5EF4-FFF2-40B4-BE49-F238E27FC236}">
              <a16:creationId xmlns:a16="http://schemas.microsoft.com/office/drawing/2014/main" id="{ABE5604F-EB5C-0440-82E0-6A418D97E84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65" name="Text Box 554">
          <a:extLst>
            <a:ext uri="{FF2B5EF4-FFF2-40B4-BE49-F238E27FC236}">
              <a16:creationId xmlns:a16="http://schemas.microsoft.com/office/drawing/2014/main" id="{4E6E95EA-EDD3-F446-A68E-520DD9EA4EF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66" name="Text Box 557">
          <a:extLst>
            <a:ext uri="{FF2B5EF4-FFF2-40B4-BE49-F238E27FC236}">
              <a16:creationId xmlns:a16="http://schemas.microsoft.com/office/drawing/2014/main" id="{BCD884F0-2FF0-E642-A53D-4631981ACF5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67" name="Text Box 554">
          <a:extLst>
            <a:ext uri="{FF2B5EF4-FFF2-40B4-BE49-F238E27FC236}">
              <a16:creationId xmlns:a16="http://schemas.microsoft.com/office/drawing/2014/main" id="{9B63D18D-0E4C-284F-AE9B-5762ECB0F8A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68" name="Text Box 557">
          <a:extLst>
            <a:ext uri="{FF2B5EF4-FFF2-40B4-BE49-F238E27FC236}">
              <a16:creationId xmlns:a16="http://schemas.microsoft.com/office/drawing/2014/main" id="{B51A5BFF-81CA-D748-80D2-4E50A6B6229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69" name="Text Box 549">
          <a:extLst>
            <a:ext uri="{FF2B5EF4-FFF2-40B4-BE49-F238E27FC236}">
              <a16:creationId xmlns:a16="http://schemas.microsoft.com/office/drawing/2014/main" id="{43AA6A56-1000-D84D-8CFD-FB94B7FF298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70" name="Text Box 552">
          <a:extLst>
            <a:ext uri="{FF2B5EF4-FFF2-40B4-BE49-F238E27FC236}">
              <a16:creationId xmlns:a16="http://schemas.microsoft.com/office/drawing/2014/main" id="{6210B21F-00CA-6841-B598-EAB89E780C0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71" name="Text Box 549">
          <a:extLst>
            <a:ext uri="{FF2B5EF4-FFF2-40B4-BE49-F238E27FC236}">
              <a16:creationId xmlns:a16="http://schemas.microsoft.com/office/drawing/2014/main" id="{5ED1F3A1-F023-5F41-BF15-65B6576ACE4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72" name="Text Box 552">
          <a:extLst>
            <a:ext uri="{FF2B5EF4-FFF2-40B4-BE49-F238E27FC236}">
              <a16:creationId xmlns:a16="http://schemas.microsoft.com/office/drawing/2014/main" id="{155B3B3C-2243-BB46-B903-6B6C8A1AD85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73" name="Text Box 554">
          <a:extLst>
            <a:ext uri="{FF2B5EF4-FFF2-40B4-BE49-F238E27FC236}">
              <a16:creationId xmlns:a16="http://schemas.microsoft.com/office/drawing/2014/main" id="{CAC9B208-025A-F045-B036-F41B8BE2F60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279400</xdr:rowOff>
    </xdr:to>
    <xdr:sp macro="" textlink="">
      <xdr:nvSpPr>
        <xdr:cNvPr id="797420" name="Text Box 556">
          <a:extLst>
            <a:ext uri="{FF2B5EF4-FFF2-40B4-BE49-F238E27FC236}">
              <a16:creationId xmlns:a16="http://schemas.microsoft.com/office/drawing/2014/main" id="{53175A5B-E206-E44C-828D-45ED6E8A7035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75" name="Text Box 557">
          <a:extLst>
            <a:ext uri="{FF2B5EF4-FFF2-40B4-BE49-F238E27FC236}">
              <a16:creationId xmlns:a16="http://schemas.microsoft.com/office/drawing/2014/main" id="{307621CB-A990-5340-AC4C-0255934136F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76" name="Text Box 549">
          <a:extLst>
            <a:ext uri="{FF2B5EF4-FFF2-40B4-BE49-F238E27FC236}">
              <a16:creationId xmlns:a16="http://schemas.microsoft.com/office/drawing/2014/main" id="{E9EA8FED-8EAB-094F-97C9-E5235AD8FF8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77" name="Text Box 552">
          <a:extLst>
            <a:ext uri="{FF2B5EF4-FFF2-40B4-BE49-F238E27FC236}">
              <a16:creationId xmlns:a16="http://schemas.microsoft.com/office/drawing/2014/main" id="{BF3979CF-60D9-7948-BA8D-480B26746D1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78" name="Text Box 554">
          <a:extLst>
            <a:ext uri="{FF2B5EF4-FFF2-40B4-BE49-F238E27FC236}">
              <a16:creationId xmlns:a16="http://schemas.microsoft.com/office/drawing/2014/main" id="{CE7EEAC6-B9CC-DF41-BF94-5A297F587DA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79" name="Text Box 557">
          <a:extLst>
            <a:ext uri="{FF2B5EF4-FFF2-40B4-BE49-F238E27FC236}">
              <a16:creationId xmlns:a16="http://schemas.microsoft.com/office/drawing/2014/main" id="{E65FE3C6-FE2F-8249-A09C-5246DCE9E13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80" name="Text Box 549">
          <a:extLst>
            <a:ext uri="{FF2B5EF4-FFF2-40B4-BE49-F238E27FC236}">
              <a16:creationId xmlns:a16="http://schemas.microsoft.com/office/drawing/2014/main" id="{EE479956-2893-B843-8B7C-B3D39EE2A10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81" name="Text Box 552">
          <a:extLst>
            <a:ext uri="{FF2B5EF4-FFF2-40B4-BE49-F238E27FC236}">
              <a16:creationId xmlns:a16="http://schemas.microsoft.com/office/drawing/2014/main" id="{900287E8-8888-D744-BDB6-4AE0D305E73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82" name="Text Box 549">
          <a:extLst>
            <a:ext uri="{FF2B5EF4-FFF2-40B4-BE49-F238E27FC236}">
              <a16:creationId xmlns:a16="http://schemas.microsoft.com/office/drawing/2014/main" id="{C87AD9C8-4DD1-1642-BEF3-C61A4B8BA67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83" name="Text Box 552">
          <a:extLst>
            <a:ext uri="{FF2B5EF4-FFF2-40B4-BE49-F238E27FC236}">
              <a16:creationId xmlns:a16="http://schemas.microsoft.com/office/drawing/2014/main" id="{83E5DD09-3C3E-204A-8247-B14E2F15BF4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84" name="Text Box 549">
          <a:extLst>
            <a:ext uri="{FF2B5EF4-FFF2-40B4-BE49-F238E27FC236}">
              <a16:creationId xmlns:a16="http://schemas.microsoft.com/office/drawing/2014/main" id="{E4F90D13-2866-ED4B-A2C4-8F0C3EB6CB2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85" name="Text Box 552">
          <a:extLst>
            <a:ext uri="{FF2B5EF4-FFF2-40B4-BE49-F238E27FC236}">
              <a16:creationId xmlns:a16="http://schemas.microsoft.com/office/drawing/2014/main" id="{0C3E448C-61BC-FB41-80F9-B665267780A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86" name="Text Box 554">
          <a:extLst>
            <a:ext uri="{FF2B5EF4-FFF2-40B4-BE49-F238E27FC236}">
              <a16:creationId xmlns:a16="http://schemas.microsoft.com/office/drawing/2014/main" id="{DA17ED6C-0D71-B149-9C08-6B7EAF5620C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87" name="Text Box 557">
          <a:extLst>
            <a:ext uri="{FF2B5EF4-FFF2-40B4-BE49-F238E27FC236}">
              <a16:creationId xmlns:a16="http://schemas.microsoft.com/office/drawing/2014/main" id="{4E934854-634A-2C43-A6A1-415D3AD6C78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88" name="Text Box 554">
          <a:extLst>
            <a:ext uri="{FF2B5EF4-FFF2-40B4-BE49-F238E27FC236}">
              <a16:creationId xmlns:a16="http://schemas.microsoft.com/office/drawing/2014/main" id="{3DA929DC-BA5F-CE45-84F1-7D05E3D60FD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89" name="Text Box 557">
          <a:extLst>
            <a:ext uri="{FF2B5EF4-FFF2-40B4-BE49-F238E27FC236}">
              <a16:creationId xmlns:a16="http://schemas.microsoft.com/office/drawing/2014/main" id="{4CF74852-F6B4-D442-824D-55349B23A67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90" name="Text Box 549">
          <a:extLst>
            <a:ext uri="{FF2B5EF4-FFF2-40B4-BE49-F238E27FC236}">
              <a16:creationId xmlns:a16="http://schemas.microsoft.com/office/drawing/2014/main" id="{897A9273-C6F3-E54B-9DF1-D4D3B86BD4E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91" name="Text Box 552">
          <a:extLst>
            <a:ext uri="{FF2B5EF4-FFF2-40B4-BE49-F238E27FC236}">
              <a16:creationId xmlns:a16="http://schemas.microsoft.com/office/drawing/2014/main" id="{CF61247E-6D69-2241-84BA-0FCE0CF11AB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92" name="Text Box 549">
          <a:extLst>
            <a:ext uri="{FF2B5EF4-FFF2-40B4-BE49-F238E27FC236}">
              <a16:creationId xmlns:a16="http://schemas.microsoft.com/office/drawing/2014/main" id="{EE6D302B-E401-0748-88CE-ED0AAF2E532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93" name="Text Box 552">
          <a:extLst>
            <a:ext uri="{FF2B5EF4-FFF2-40B4-BE49-F238E27FC236}">
              <a16:creationId xmlns:a16="http://schemas.microsoft.com/office/drawing/2014/main" id="{A2E49208-C814-A145-B870-959E176E87F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94" name="Text Box 554">
          <a:extLst>
            <a:ext uri="{FF2B5EF4-FFF2-40B4-BE49-F238E27FC236}">
              <a16:creationId xmlns:a16="http://schemas.microsoft.com/office/drawing/2014/main" id="{5884C781-E9C5-F64E-822D-6D8DED31BDE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457200</xdr:rowOff>
    </xdr:to>
    <xdr:sp macro="" textlink="">
      <xdr:nvSpPr>
        <xdr:cNvPr id="797441" name="Text Box 556">
          <a:extLst>
            <a:ext uri="{FF2B5EF4-FFF2-40B4-BE49-F238E27FC236}">
              <a16:creationId xmlns:a16="http://schemas.microsoft.com/office/drawing/2014/main" id="{472CB1D5-D5B9-5B47-A359-22DE2547E5FB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96" name="Text Box 557">
          <a:extLst>
            <a:ext uri="{FF2B5EF4-FFF2-40B4-BE49-F238E27FC236}">
              <a16:creationId xmlns:a16="http://schemas.microsoft.com/office/drawing/2014/main" id="{23284AAC-15CC-7748-9941-185A250E855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97" name="Text Box 549">
          <a:extLst>
            <a:ext uri="{FF2B5EF4-FFF2-40B4-BE49-F238E27FC236}">
              <a16:creationId xmlns:a16="http://schemas.microsoft.com/office/drawing/2014/main" id="{167B8FDB-DC69-5943-9503-74AEE6CDC62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898" name="Text Box 552">
          <a:extLst>
            <a:ext uri="{FF2B5EF4-FFF2-40B4-BE49-F238E27FC236}">
              <a16:creationId xmlns:a16="http://schemas.microsoft.com/office/drawing/2014/main" id="{43F18D07-AE38-2946-A46D-CE3ED7C1D6D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899" name="Text Box 554">
          <a:extLst>
            <a:ext uri="{FF2B5EF4-FFF2-40B4-BE49-F238E27FC236}">
              <a16:creationId xmlns:a16="http://schemas.microsoft.com/office/drawing/2014/main" id="{300B17EB-7702-184D-8646-9E4F2592877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00" name="Text Box 557">
          <a:extLst>
            <a:ext uri="{FF2B5EF4-FFF2-40B4-BE49-F238E27FC236}">
              <a16:creationId xmlns:a16="http://schemas.microsoft.com/office/drawing/2014/main" id="{7F61DE8A-FB53-2C47-A1F0-73EBFF412CE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01" name="Text Box 549">
          <a:extLst>
            <a:ext uri="{FF2B5EF4-FFF2-40B4-BE49-F238E27FC236}">
              <a16:creationId xmlns:a16="http://schemas.microsoft.com/office/drawing/2014/main" id="{178883D7-6540-4646-9729-72F5EFD636B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02" name="Text Box 552">
          <a:extLst>
            <a:ext uri="{FF2B5EF4-FFF2-40B4-BE49-F238E27FC236}">
              <a16:creationId xmlns:a16="http://schemas.microsoft.com/office/drawing/2014/main" id="{0198B10E-EC55-3040-BCA7-5E081AB1DA0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03" name="Text Box 549">
          <a:extLst>
            <a:ext uri="{FF2B5EF4-FFF2-40B4-BE49-F238E27FC236}">
              <a16:creationId xmlns:a16="http://schemas.microsoft.com/office/drawing/2014/main" id="{A13FC766-3115-C844-9A3F-4EE2CE9B48D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04" name="Text Box 552">
          <a:extLst>
            <a:ext uri="{FF2B5EF4-FFF2-40B4-BE49-F238E27FC236}">
              <a16:creationId xmlns:a16="http://schemas.microsoft.com/office/drawing/2014/main" id="{666947B6-31A1-E14C-BEC5-3A0782BD8F0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05" name="Text Box 549">
          <a:extLst>
            <a:ext uri="{FF2B5EF4-FFF2-40B4-BE49-F238E27FC236}">
              <a16:creationId xmlns:a16="http://schemas.microsoft.com/office/drawing/2014/main" id="{4964434F-ED3C-3745-86E0-F62225EF63C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06" name="Text Box 552">
          <a:extLst>
            <a:ext uri="{FF2B5EF4-FFF2-40B4-BE49-F238E27FC236}">
              <a16:creationId xmlns:a16="http://schemas.microsoft.com/office/drawing/2014/main" id="{A83396EB-0F13-E747-9A56-4CD027A4E6F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07" name="Text Box 554">
          <a:extLst>
            <a:ext uri="{FF2B5EF4-FFF2-40B4-BE49-F238E27FC236}">
              <a16:creationId xmlns:a16="http://schemas.microsoft.com/office/drawing/2014/main" id="{59F7AED5-BE8E-AE4D-BECE-6B895905FBE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08" name="Text Box 557">
          <a:extLst>
            <a:ext uri="{FF2B5EF4-FFF2-40B4-BE49-F238E27FC236}">
              <a16:creationId xmlns:a16="http://schemas.microsoft.com/office/drawing/2014/main" id="{5650E6B8-F4F0-6C4A-8E60-B815A0EDAAE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09" name="Text Box 554">
          <a:extLst>
            <a:ext uri="{FF2B5EF4-FFF2-40B4-BE49-F238E27FC236}">
              <a16:creationId xmlns:a16="http://schemas.microsoft.com/office/drawing/2014/main" id="{2E01AFE6-3D49-CC44-9539-4638CFE439B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10" name="Text Box 557">
          <a:extLst>
            <a:ext uri="{FF2B5EF4-FFF2-40B4-BE49-F238E27FC236}">
              <a16:creationId xmlns:a16="http://schemas.microsoft.com/office/drawing/2014/main" id="{9622393C-A153-A94D-9D32-4226963EAE2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11" name="Text Box 549">
          <a:extLst>
            <a:ext uri="{FF2B5EF4-FFF2-40B4-BE49-F238E27FC236}">
              <a16:creationId xmlns:a16="http://schemas.microsoft.com/office/drawing/2014/main" id="{CA764FE1-D853-FB4B-9522-C8AD53104DB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12" name="Text Box 552">
          <a:extLst>
            <a:ext uri="{FF2B5EF4-FFF2-40B4-BE49-F238E27FC236}">
              <a16:creationId xmlns:a16="http://schemas.microsoft.com/office/drawing/2014/main" id="{01FEED33-46A4-FA48-BD54-2CBC7AF75E6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13" name="Text Box 549">
          <a:extLst>
            <a:ext uri="{FF2B5EF4-FFF2-40B4-BE49-F238E27FC236}">
              <a16:creationId xmlns:a16="http://schemas.microsoft.com/office/drawing/2014/main" id="{89F7E783-FF3C-4A4B-9094-CEB683254FC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14" name="Text Box 552">
          <a:extLst>
            <a:ext uri="{FF2B5EF4-FFF2-40B4-BE49-F238E27FC236}">
              <a16:creationId xmlns:a16="http://schemas.microsoft.com/office/drawing/2014/main" id="{E02AF728-2014-B94B-AD01-0BA51C1899F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15" name="Text Box 554">
          <a:extLst>
            <a:ext uri="{FF2B5EF4-FFF2-40B4-BE49-F238E27FC236}">
              <a16:creationId xmlns:a16="http://schemas.microsoft.com/office/drawing/2014/main" id="{312C5F84-0B1B-854D-B19F-047AD7DC8F7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279400</xdr:rowOff>
    </xdr:to>
    <xdr:sp macro="" textlink="">
      <xdr:nvSpPr>
        <xdr:cNvPr id="797462" name="Text Box 556">
          <a:extLst>
            <a:ext uri="{FF2B5EF4-FFF2-40B4-BE49-F238E27FC236}">
              <a16:creationId xmlns:a16="http://schemas.microsoft.com/office/drawing/2014/main" id="{08CDD9B7-B164-2E4C-886A-115CAA7E98C1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17" name="Text Box 557">
          <a:extLst>
            <a:ext uri="{FF2B5EF4-FFF2-40B4-BE49-F238E27FC236}">
              <a16:creationId xmlns:a16="http://schemas.microsoft.com/office/drawing/2014/main" id="{9A7076B4-D007-B442-9545-1C31DE7813F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18" name="Text Box 549">
          <a:extLst>
            <a:ext uri="{FF2B5EF4-FFF2-40B4-BE49-F238E27FC236}">
              <a16:creationId xmlns:a16="http://schemas.microsoft.com/office/drawing/2014/main" id="{C71E82EE-4718-6448-8AAD-1E512448004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19" name="Text Box 552">
          <a:extLst>
            <a:ext uri="{FF2B5EF4-FFF2-40B4-BE49-F238E27FC236}">
              <a16:creationId xmlns:a16="http://schemas.microsoft.com/office/drawing/2014/main" id="{1ECCDF31-935E-FE45-AC02-3B12BC5C560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20" name="Text Box 554">
          <a:extLst>
            <a:ext uri="{FF2B5EF4-FFF2-40B4-BE49-F238E27FC236}">
              <a16:creationId xmlns:a16="http://schemas.microsoft.com/office/drawing/2014/main" id="{F3AEC1B3-EDDB-D949-94CF-2AC0FFDF911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21" name="Text Box 557">
          <a:extLst>
            <a:ext uri="{FF2B5EF4-FFF2-40B4-BE49-F238E27FC236}">
              <a16:creationId xmlns:a16="http://schemas.microsoft.com/office/drawing/2014/main" id="{42AB134B-B43D-D949-BD6A-D9337242005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22" name="Text Box 549">
          <a:extLst>
            <a:ext uri="{FF2B5EF4-FFF2-40B4-BE49-F238E27FC236}">
              <a16:creationId xmlns:a16="http://schemas.microsoft.com/office/drawing/2014/main" id="{9CB79A8F-7B85-CE4E-8E94-3F1F142F264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23" name="Text Box 552">
          <a:extLst>
            <a:ext uri="{FF2B5EF4-FFF2-40B4-BE49-F238E27FC236}">
              <a16:creationId xmlns:a16="http://schemas.microsoft.com/office/drawing/2014/main" id="{197D1B7C-F12D-0E4D-9334-A9F153B05A7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24" name="Text Box 549">
          <a:extLst>
            <a:ext uri="{FF2B5EF4-FFF2-40B4-BE49-F238E27FC236}">
              <a16:creationId xmlns:a16="http://schemas.microsoft.com/office/drawing/2014/main" id="{3CECFD0B-CEAF-F94D-A1F5-10751667357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25" name="Text Box 552">
          <a:extLst>
            <a:ext uri="{FF2B5EF4-FFF2-40B4-BE49-F238E27FC236}">
              <a16:creationId xmlns:a16="http://schemas.microsoft.com/office/drawing/2014/main" id="{70786D2F-2BBE-F341-B4D8-D01F53F393E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26" name="Text Box 549">
          <a:extLst>
            <a:ext uri="{FF2B5EF4-FFF2-40B4-BE49-F238E27FC236}">
              <a16:creationId xmlns:a16="http://schemas.microsoft.com/office/drawing/2014/main" id="{DB5CB848-DC9C-264C-A0B3-C08EB630E20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27" name="Text Box 552">
          <a:extLst>
            <a:ext uri="{FF2B5EF4-FFF2-40B4-BE49-F238E27FC236}">
              <a16:creationId xmlns:a16="http://schemas.microsoft.com/office/drawing/2014/main" id="{3DCD20F9-E64B-6B46-ACEB-1CAE264D3DE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28" name="Text Box 554">
          <a:extLst>
            <a:ext uri="{FF2B5EF4-FFF2-40B4-BE49-F238E27FC236}">
              <a16:creationId xmlns:a16="http://schemas.microsoft.com/office/drawing/2014/main" id="{32E52BE3-018B-874A-BBD8-026547D5D23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29" name="Text Box 557">
          <a:extLst>
            <a:ext uri="{FF2B5EF4-FFF2-40B4-BE49-F238E27FC236}">
              <a16:creationId xmlns:a16="http://schemas.microsoft.com/office/drawing/2014/main" id="{0E98EE3A-ED80-1749-8B1D-F2ECF4EB141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30" name="Text Box 554">
          <a:extLst>
            <a:ext uri="{FF2B5EF4-FFF2-40B4-BE49-F238E27FC236}">
              <a16:creationId xmlns:a16="http://schemas.microsoft.com/office/drawing/2014/main" id="{55891C45-1206-7643-8406-CB94CB507C2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31" name="Text Box 557">
          <a:extLst>
            <a:ext uri="{FF2B5EF4-FFF2-40B4-BE49-F238E27FC236}">
              <a16:creationId xmlns:a16="http://schemas.microsoft.com/office/drawing/2014/main" id="{1AF4E7BF-963F-184D-A5B9-03B14059141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32" name="Text Box 549">
          <a:extLst>
            <a:ext uri="{FF2B5EF4-FFF2-40B4-BE49-F238E27FC236}">
              <a16:creationId xmlns:a16="http://schemas.microsoft.com/office/drawing/2014/main" id="{AC1AE0DC-CBC8-0346-8F79-780507629A2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33" name="Text Box 552">
          <a:extLst>
            <a:ext uri="{FF2B5EF4-FFF2-40B4-BE49-F238E27FC236}">
              <a16:creationId xmlns:a16="http://schemas.microsoft.com/office/drawing/2014/main" id="{7D737ECA-4C38-CF45-877A-44EA82AEF01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34" name="Text Box 549">
          <a:extLst>
            <a:ext uri="{FF2B5EF4-FFF2-40B4-BE49-F238E27FC236}">
              <a16:creationId xmlns:a16="http://schemas.microsoft.com/office/drawing/2014/main" id="{EBCDC4AF-3D5D-5640-A976-6F865801D73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35" name="Text Box 552">
          <a:extLst>
            <a:ext uri="{FF2B5EF4-FFF2-40B4-BE49-F238E27FC236}">
              <a16:creationId xmlns:a16="http://schemas.microsoft.com/office/drawing/2014/main" id="{DF413606-547D-1E4D-AE41-C32D1FD1FF6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36" name="Text Box 554">
          <a:extLst>
            <a:ext uri="{FF2B5EF4-FFF2-40B4-BE49-F238E27FC236}">
              <a16:creationId xmlns:a16="http://schemas.microsoft.com/office/drawing/2014/main" id="{2A7F8044-7F0D-DF45-B091-69B1159712E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457200</xdr:rowOff>
    </xdr:to>
    <xdr:sp macro="" textlink="">
      <xdr:nvSpPr>
        <xdr:cNvPr id="797483" name="Text Box 556">
          <a:extLst>
            <a:ext uri="{FF2B5EF4-FFF2-40B4-BE49-F238E27FC236}">
              <a16:creationId xmlns:a16="http://schemas.microsoft.com/office/drawing/2014/main" id="{3BC4B75F-6E53-9245-8221-0CA3B9E9462B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38" name="Text Box 557">
          <a:extLst>
            <a:ext uri="{FF2B5EF4-FFF2-40B4-BE49-F238E27FC236}">
              <a16:creationId xmlns:a16="http://schemas.microsoft.com/office/drawing/2014/main" id="{8119E0C2-125D-714A-A006-9F778CEC651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39" name="Text Box 549">
          <a:extLst>
            <a:ext uri="{FF2B5EF4-FFF2-40B4-BE49-F238E27FC236}">
              <a16:creationId xmlns:a16="http://schemas.microsoft.com/office/drawing/2014/main" id="{B9A2B806-35FA-AA49-9329-F942142C9E9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40" name="Text Box 552">
          <a:extLst>
            <a:ext uri="{FF2B5EF4-FFF2-40B4-BE49-F238E27FC236}">
              <a16:creationId xmlns:a16="http://schemas.microsoft.com/office/drawing/2014/main" id="{529B0A1C-094C-E24B-8F27-6D215CF15B0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41" name="Text Box 554">
          <a:extLst>
            <a:ext uri="{FF2B5EF4-FFF2-40B4-BE49-F238E27FC236}">
              <a16:creationId xmlns:a16="http://schemas.microsoft.com/office/drawing/2014/main" id="{FC0A5373-2550-5D45-A6F1-AF997474796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42" name="Text Box 557">
          <a:extLst>
            <a:ext uri="{FF2B5EF4-FFF2-40B4-BE49-F238E27FC236}">
              <a16:creationId xmlns:a16="http://schemas.microsoft.com/office/drawing/2014/main" id="{7F74B950-1D8E-8847-A9D4-B1EDC59DF99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43" name="Text Box 549">
          <a:extLst>
            <a:ext uri="{FF2B5EF4-FFF2-40B4-BE49-F238E27FC236}">
              <a16:creationId xmlns:a16="http://schemas.microsoft.com/office/drawing/2014/main" id="{1E38B63F-A375-D24C-B577-A34FCD84C7A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44" name="Text Box 552">
          <a:extLst>
            <a:ext uri="{FF2B5EF4-FFF2-40B4-BE49-F238E27FC236}">
              <a16:creationId xmlns:a16="http://schemas.microsoft.com/office/drawing/2014/main" id="{8113BEC0-FA34-2C4E-848E-2E0AAB7E004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45" name="Text Box 549">
          <a:extLst>
            <a:ext uri="{FF2B5EF4-FFF2-40B4-BE49-F238E27FC236}">
              <a16:creationId xmlns:a16="http://schemas.microsoft.com/office/drawing/2014/main" id="{2EA0FFA0-403D-EF48-9931-B051A6DDF75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46" name="Text Box 552">
          <a:extLst>
            <a:ext uri="{FF2B5EF4-FFF2-40B4-BE49-F238E27FC236}">
              <a16:creationId xmlns:a16="http://schemas.microsoft.com/office/drawing/2014/main" id="{214C776B-8E3E-734F-8B3E-2511D6B76BA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47" name="Text Box 549">
          <a:extLst>
            <a:ext uri="{FF2B5EF4-FFF2-40B4-BE49-F238E27FC236}">
              <a16:creationId xmlns:a16="http://schemas.microsoft.com/office/drawing/2014/main" id="{B1B4C667-F986-7E4C-BF88-02CCC0D9E28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48" name="Text Box 552">
          <a:extLst>
            <a:ext uri="{FF2B5EF4-FFF2-40B4-BE49-F238E27FC236}">
              <a16:creationId xmlns:a16="http://schemas.microsoft.com/office/drawing/2014/main" id="{27F63A10-73F5-AC4A-B50C-D0E8C75BA52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49" name="Text Box 554">
          <a:extLst>
            <a:ext uri="{FF2B5EF4-FFF2-40B4-BE49-F238E27FC236}">
              <a16:creationId xmlns:a16="http://schemas.microsoft.com/office/drawing/2014/main" id="{121451AC-B643-0748-96DD-ECF65A32400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50" name="Text Box 557">
          <a:extLst>
            <a:ext uri="{FF2B5EF4-FFF2-40B4-BE49-F238E27FC236}">
              <a16:creationId xmlns:a16="http://schemas.microsoft.com/office/drawing/2014/main" id="{0E287F13-25E5-3247-99D3-2CEE3DEA099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51" name="Text Box 554">
          <a:extLst>
            <a:ext uri="{FF2B5EF4-FFF2-40B4-BE49-F238E27FC236}">
              <a16:creationId xmlns:a16="http://schemas.microsoft.com/office/drawing/2014/main" id="{273C2D46-8A86-0546-99D4-0D54E9110C4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52" name="Text Box 557">
          <a:extLst>
            <a:ext uri="{FF2B5EF4-FFF2-40B4-BE49-F238E27FC236}">
              <a16:creationId xmlns:a16="http://schemas.microsoft.com/office/drawing/2014/main" id="{1FCF6A6A-D7A2-9946-9D73-B038798D0B8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53" name="Text Box 549">
          <a:extLst>
            <a:ext uri="{FF2B5EF4-FFF2-40B4-BE49-F238E27FC236}">
              <a16:creationId xmlns:a16="http://schemas.microsoft.com/office/drawing/2014/main" id="{22D5FC91-B97D-0446-8484-EDBD0E221CD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54" name="Text Box 552">
          <a:extLst>
            <a:ext uri="{FF2B5EF4-FFF2-40B4-BE49-F238E27FC236}">
              <a16:creationId xmlns:a16="http://schemas.microsoft.com/office/drawing/2014/main" id="{60E11C6B-9E72-1C41-B1DC-D9F992B39FD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55" name="Text Box 549">
          <a:extLst>
            <a:ext uri="{FF2B5EF4-FFF2-40B4-BE49-F238E27FC236}">
              <a16:creationId xmlns:a16="http://schemas.microsoft.com/office/drawing/2014/main" id="{F9737B25-9371-CE40-9636-0F953F9FA70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56" name="Text Box 552">
          <a:extLst>
            <a:ext uri="{FF2B5EF4-FFF2-40B4-BE49-F238E27FC236}">
              <a16:creationId xmlns:a16="http://schemas.microsoft.com/office/drawing/2014/main" id="{0E01DF34-FEEF-9A40-883B-0836CEF8816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57" name="Text Box 554">
          <a:extLst>
            <a:ext uri="{FF2B5EF4-FFF2-40B4-BE49-F238E27FC236}">
              <a16:creationId xmlns:a16="http://schemas.microsoft.com/office/drawing/2014/main" id="{4B9E06BA-79AE-8345-9527-84BC3CBE391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279400</xdr:rowOff>
    </xdr:to>
    <xdr:sp macro="" textlink="">
      <xdr:nvSpPr>
        <xdr:cNvPr id="797504" name="Text Box 556">
          <a:extLst>
            <a:ext uri="{FF2B5EF4-FFF2-40B4-BE49-F238E27FC236}">
              <a16:creationId xmlns:a16="http://schemas.microsoft.com/office/drawing/2014/main" id="{D58CB919-0775-6647-BFD7-0688F3BBEDE7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59" name="Text Box 557">
          <a:extLst>
            <a:ext uri="{FF2B5EF4-FFF2-40B4-BE49-F238E27FC236}">
              <a16:creationId xmlns:a16="http://schemas.microsoft.com/office/drawing/2014/main" id="{EB848583-BEB2-9B42-96AE-ACCE174435B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60" name="Text Box 549">
          <a:extLst>
            <a:ext uri="{FF2B5EF4-FFF2-40B4-BE49-F238E27FC236}">
              <a16:creationId xmlns:a16="http://schemas.microsoft.com/office/drawing/2014/main" id="{F98E2654-10FA-7549-BA0A-80020491F8E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61" name="Text Box 552">
          <a:extLst>
            <a:ext uri="{FF2B5EF4-FFF2-40B4-BE49-F238E27FC236}">
              <a16:creationId xmlns:a16="http://schemas.microsoft.com/office/drawing/2014/main" id="{67E10C02-288E-B24C-86DB-14A1D1ACAB4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62" name="Text Box 554">
          <a:extLst>
            <a:ext uri="{FF2B5EF4-FFF2-40B4-BE49-F238E27FC236}">
              <a16:creationId xmlns:a16="http://schemas.microsoft.com/office/drawing/2014/main" id="{AEFA43B2-5A92-5B4E-AF6E-1254710AF0D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63" name="Text Box 557">
          <a:extLst>
            <a:ext uri="{FF2B5EF4-FFF2-40B4-BE49-F238E27FC236}">
              <a16:creationId xmlns:a16="http://schemas.microsoft.com/office/drawing/2014/main" id="{2381F80A-6DA8-8B4B-9F48-86C388B208E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64" name="Text Box 549">
          <a:extLst>
            <a:ext uri="{FF2B5EF4-FFF2-40B4-BE49-F238E27FC236}">
              <a16:creationId xmlns:a16="http://schemas.microsoft.com/office/drawing/2014/main" id="{6586CB02-AA9F-B240-80EE-4BA5DBE6D6B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65" name="Text Box 552">
          <a:extLst>
            <a:ext uri="{FF2B5EF4-FFF2-40B4-BE49-F238E27FC236}">
              <a16:creationId xmlns:a16="http://schemas.microsoft.com/office/drawing/2014/main" id="{C525700F-EF99-F24D-9E95-F6E28D7F3FF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66" name="Text Box 549">
          <a:extLst>
            <a:ext uri="{FF2B5EF4-FFF2-40B4-BE49-F238E27FC236}">
              <a16:creationId xmlns:a16="http://schemas.microsoft.com/office/drawing/2014/main" id="{8BA2B1F6-AEDA-8C4B-8113-2905AD56955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67" name="Text Box 552">
          <a:extLst>
            <a:ext uri="{FF2B5EF4-FFF2-40B4-BE49-F238E27FC236}">
              <a16:creationId xmlns:a16="http://schemas.microsoft.com/office/drawing/2014/main" id="{89D5DDBB-1132-4E4C-B9F9-E8708334E7F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68" name="Text Box 549">
          <a:extLst>
            <a:ext uri="{FF2B5EF4-FFF2-40B4-BE49-F238E27FC236}">
              <a16:creationId xmlns:a16="http://schemas.microsoft.com/office/drawing/2014/main" id="{6EFC7283-3ACA-8B42-B968-982AE2132BF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69" name="Text Box 552">
          <a:extLst>
            <a:ext uri="{FF2B5EF4-FFF2-40B4-BE49-F238E27FC236}">
              <a16:creationId xmlns:a16="http://schemas.microsoft.com/office/drawing/2014/main" id="{28CE5B96-2977-4740-BAE1-5725A757B58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70" name="Text Box 554">
          <a:extLst>
            <a:ext uri="{FF2B5EF4-FFF2-40B4-BE49-F238E27FC236}">
              <a16:creationId xmlns:a16="http://schemas.microsoft.com/office/drawing/2014/main" id="{E3C98CB6-527B-AF40-995C-46FB30323B6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71" name="Text Box 557">
          <a:extLst>
            <a:ext uri="{FF2B5EF4-FFF2-40B4-BE49-F238E27FC236}">
              <a16:creationId xmlns:a16="http://schemas.microsoft.com/office/drawing/2014/main" id="{47864659-DFA3-0441-B139-177A3ED81A4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72" name="Text Box 554">
          <a:extLst>
            <a:ext uri="{FF2B5EF4-FFF2-40B4-BE49-F238E27FC236}">
              <a16:creationId xmlns:a16="http://schemas.microsoft.com/office/drawing/2014/main" id="{152ED758-D85C-ED46-A81E-D9D63F87AC8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73" name="Text Box 557">
          <a:extLst>
            <a:ext uri="{FF2B5EF4-FFF2-40B4-BE49-F238E27FC236}">
              <a16:creationId xmlns:a16="http://schemas.microsoft.com/office/drawing/2014/main" id="{66E2C9CE-4D46-8248-8E84-C4B8CEF8E49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74" name="Text Box 549">
          <a:extLst>
            <a:ext uri="{FF2B5EF4-FFF2-40B4-BE49-F238E27FC236}">
              <a16:creationId xmlns:a16="http://schemas.microsoft.com/office/drawing/2014/main" id="{F1201EC8-84D7-C840-B499-A1B9C93A4F2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75" name="Text Box 552">
          <a:extLst>
            <a:ext uri="{FF2B5EF4-FFF2-40B4-BE49-F238E27FC236}">
              <a16:creationId xmlns:a16="http://schemas.microsoft.com/office/drawing/2014/main" id="{F30E8920-D277-FD4D-BFC4-46E1482EFEB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76" name="Text Box 549">
          <a:extLst>
            <a:ext uri="{FF2B5EF4-FFF2-40B4-BE49-F238E27FC236}">
              <a16:creationId xmlns:a16="http://schemas.microsoft.com/office/drawing/2014/main" id="{EB7513F4-7B56-6E48-9462-7718E224828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77" name="Text Box 552">
          <a:extLst>
            <a:ext uri="{FF2B5EF4-FFF2-40B4-BE49-F238E27FC236}">
              <a16:creationId xmlns:a16="http://schemas.microsoft.com/office/drawing/2014/main" id="{DFDC18AA-494C-434A-A99F-E0E1CDB38CF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78" name="Text Box 554">
          <a:extLst>
            <a:ext uri="{FF2B5EF4-FFF2-40B4-BE49-F238E27FC236}">
              <a16:creationId xmlns:a16="http://schemas.microsoft.com/office/drawing/2014/main" id="{19678615-AA1B-7947-ABDD-AD5A08FE82A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457200</xdr:rowOff>
    </xdr:to>
    <xdr:sp macro="" textlink="">
      <xdr:nvSpPr>
        <xdr:cNvPr id="797525" name="Text Box 556">
          <a:extLst>
            <a:ext uri="{FF2B5EF4-FFF2-40B4-BE49-F238E27FC236}">
              <a16:creationId xmlns:a16="http://schemas.microsoft.com/office/drawing/2014/main" id="{DEC06C4F-B1AB-AF46-AD83-4793BAA83428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80" name="Text Box 557">
          <a:extLst>
            <a:ext uri="{FF2B5EF4-FFF2-40B4-BE49-F238E27FC236}">
              <a16:creationId xmlns:a16="http://schemas.microsoft.com/office/drawing/2014/main" id="{54741934-0638-1347-940A-50D2BD5E1EF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81" name="Text Box 549">
          <a:extLst>
            <a:ext uri="{FF2B5EF4-FFF2-40B4-BE49-F238E27FC236}">
              <a16:creationId xmlns:a16="http://schemas.microsoft.com/office/drawing/2014/main" id="{737CAFB9-0E5E-2542-9712-0B729569500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82" name="Text Box 552">
          <a:extLst>
            <a:ext uri="{FF2B5EF4-FFF2-40B4-BE49-F238E27FC236}">
              <a16:creationId xmlns:a16="http://schemas.microsoft.com/office/drawing/2014/main" id="{51072A7E-9A0E-9041-B07B-EEDB8491A3C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83" name="Text Box 554">
          <a:extLst>
            <a:ext uri="{FF2B5EF4-FFF2-40B4-BE49-F238E27FC236}">
              <a16:creationId xmlns:a16="http://schemas.microsoft.com/office/drawing/2014/main" id="{18F1A082-5179-8F48-A8F2-605DF904FAC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84" name="Text Box 557">
          <a:extLst>
            <a:ext uri="{FF2B5EF4-FFF2-40B4-BE49-F238E27FC236}">
              <a16:creationId xmlns:a16="http://schemas.microsoft.com/office/drawing/2014/main" id="{3741074B-2A49-9C4E-96A7-51FBD562DAB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85" name="Text Box 549">
          <a:extLst>
            <a:ext uri="{FF2B5EF4-FFF2-40B4-BE49-F238E27FC236}">
              <a16:creationId xmlns:a16="http://schemas.microsoft.com/office/drawing/2014/main" id="{92EB6CA7-E902-BA4D-85D6-EBDCF222A70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86" name="Text Box 552">
          <a:extLst>
            <a:ext uri="{FF2B5EF4-FFF2-40B4-BE49-F238E27FC236}">
              <a16:creationId xmlns:a16="http://schemas.microsoft.com/office/drawing/2014/main" id="{4D12DD71-E787-3445-B65E-B091B5C940A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87" name="Text Box 549">
          <a:extLst>
            <a:ext uri="{FF2B5EF4-FFF2-40B4-BE49-F238E27FC236}">
              <a16:creationId xmlns:a16="http://schemas.microsoft.com/office/drawing/2014/main" id="{7A8CCCE3-31D4-374E-A086-57179E8A43B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88" name="Text Box 552">
          <a:extLst>
            <a:ext uri="{FF2B5EF4-FFF2-40B4-BE49-F238E27FC236}">
              <a16:creationId xmlns:a16="http://schemas.microsoft.com/office/drawing/2014/main" id="{EEFFC5C4-F521-9A42-B4D0-91F2A0A0C70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89" name="Text Box 549">
          <a:extLst>
            <a:ext uri="{FF2B5EF4-FFF2-40B4-BE49-F238E27FC236}">
              <a16:creationId xmlns:a16="http://schemas.microsoft.com/office/drawing/2014/main" id="{F96A0B50-33F2-614F-B185-4351F3E21F3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90" name="Text Box 552">
          <a:extLst>
            <a:ext uri="{FF2B5EF4-FFF2-40B4-BE49-F238E27FC236}">
              <a16:creationId xmlns:a16="http://schemas.microsoft.com/office/drawing/2014/main" id="{F0D4E214-108B-CB4D-93FC-09246B7336C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91" name="Text Box 554">
          <a:extLst>
            <a:ext uri="{FF2B5EF4-FFF2-40B4-BE49-F238E27FC236}">
              <a16:creationId xmlns:a16="http://schemas.microsoft.com/office/drawing/2014/main" id="{1D2F449B-F01D-1D42-8663-823C7FE0752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92" name="Text Box 557">
          <a:extLst>
            <a:ext uri="{FF2B5EF4-FFF2-40B4-BE49-F238E27FC236}">
              <a16:creationId xmlns:a16="http://schemas.microsoft.com/office/drawing/2014/main" id="{EF277DC9-9B2F-474A-B1A9-46692F3C7B7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93" name="Text Box 554">
          <a:extLst>
            <a:ext uri="{FF2B5EF4-FFF2-40B4-BE49-F238E27FC236}">
              <a16:creationId xmlns:a16="http://schemas.microsoft.com/office/drawing/2014/main" id="{1E1D463A-0AAD-5C45-8CF7-F270B134B08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94" name="Text Box 557">
          <a:extLst>
            <a:ext uri="{FF2B5EF4-FFF2-40B4-BE49-F238E27FC236}">
              <a16:creationId xmlns:a16="http://schemas.microsoft.com/office/drawing/2014/main" id="{0B0C118C-CD39-CE44-8BB6-F3D8105A3B9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95" name="Text Box 549">
          <a:extLst>
            <a:ext uri="{FF2B5EF4-FFF2-40B4-BE49-F238E27FC236}">
              <a16:creationId xmlns:a16="http://schemas.microsoft.com/office/drawing/2014/main" id="{1BCEB84F-D312-2A45-8347-04B5F34E873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96" name="Text Box 552">
          <a:extLst>
            <a:ext uri="{FF2B5EF4-FFF2-40B4-BE49-F238E27FC236}">
              <a16:creationId xmlns:a16="http://schemas.microsoft.com/office/drawing/2014/main" id="{79B0AB51-B37B-1C41-9B79-B37A1023F78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97" name="Text Box 549">
          <a:extLst>
            <a:ext uri="{FF2B5EF4-FFF2-40B4-BE49-F238E27FC236}">
              <a16:creationId xmlns:a16="http://schemas.microsoft.com/office/drawing/2014/main" id="{D8845913-51A5-B64E-9A18-AD859276EF7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1998" name="Text Box 552">
          <a:extLst>
            <a:ext uri="{FF2B5EF4-FFF2-40B4-BE49-F238E27FC236}">
              <a16:creationId xmlns:a16="http://schemas.microsoft.com/office/drawing/2014/main" id="{AD9E9C8E-FF73-004C-BB13-7205ADA85A8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1999" name="Text Box 554">
          <a:extLst>
            <a:ext uri="{FF2B5EF4-FFF2-40B4-BE49-F238E27FC236}">
              <a16:creationId xmlns:a16="http://schemas.microsoft.com/office/drawing/2014/main" id="{F42D76AB-5600-7841-8286-1998EBEFEBD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279400</xdr:rowOff>
    </xdr:to>
    <xdr:sp macro="" textlink="">
      <xdr:nvSpPr>
        <xdr:cNvPr id="797546" name="Text Box 556">
          <a:extLst>
            <a:ext uri="{FF2B5EF4-FFF2-40B4-BE49-F238E27FC236}">
              <a16:creationId xmlns:a16="http://schemas.microsoft.com/office/drawing/2014/main" id="{8E5AF9EA-B0C0-4E42-982C-3ACAA4BC87E7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01" name="Text Box 557">
          <a:extLst>
            <a:ext uri="{FF2B5EF4-FFF2-40B4-BE49-F238E27FC236}">
              <a16:creationId xmlns:a16="http://schemas.microsoft.com/office/drawing/2014/main" id="{A5601508-7443-C34A-90C7-4EC6CB24627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02" name="Text Box 549">
          <a:extLst>
            <a:ext uri="{FF2B5EF4-FFF2-40B4-BE49-F238E27FC236}">
              <a16:creationId xmlns:a16="http://schemas.microsoft.com/office/drawing/2014/main" id="{F564C9CA-790A-FC41-8438-0689F0E2A97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03" name="Text Box 552">
          <a:extLst>
            <a:ext uri="{FF2B5EF4-FFF2-40B4-BE49-F238E27FC236}">
              <a16:creationId xmlns:a16="http://schemas.microsoft.com/office/drawing/2014/main" id="{E00826B7-9102-DB42-99FE-8A2245248B6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04" name="Text Box 554">
          <a:extLst>
            <a:ext uri="{FF2B5EF4-FFF2-40B4-BE49-F238E27FC236}">
              <a16:creationId xmlns:a16="http://schemas.microsoft.com/office/drawing/2014/main" id="{7B6C271A-1E13-4549-A319-68E794214F5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05" name="Text Box 557">
          <a:extLst>
            <a:ext uri="{FF2B5EF4-FFF2-40B4-BE49-F238E27FC236}">
              <a16:creationId xmlns:a16="http://schemas.microsoft.com/office/drawing/2014/main" id="{81928A59-D238-DB44-8182-9015C3FA360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06" name="Text Box 549">
          <a:extLst>
            <a:ext uri="{FF2B5EF4-FFF2-40B4-BE49-F238E27FC236}">
              <a16:creationId xmlns:a16="http://schemas.microsoft.com/office/drawing/2014/main" id="{287BE7F9-CBF4-DD4E-989F-0015BAD79D3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07" name="Text Box 552">
          <a:extLst>
            <a:ext uri="{FF2B5EF4-FFF2-40B4-BE49-F238E27FC236}">
              <a16:creationId xmlns:a16="http://schemas.microsoft.com/office/drawing/2014/main" id="{BBBCBDF0-1696-E340-8E35-1D2CCDEA243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08" name="Text Box 549">
          <a:extLst>
            <a:ext uri="{FF2B5EF4-FFF2-40B4-BE49-F238E27FC236}">
              <a16:creationId xmlns:a16="http://schemas.microsoft.com/office/drawing/2014/main" id="{575655F6-0805-7D47-BBEC-37C6A283DE8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09" name="Text Box 552">
          <a:extLst>
            <a:ext uri="{FF2B5EF4-FFF2-40B4-BE49-F238E27FC236}">
              <a16:creationId xmlns:a16="http://schemas.microsoft.com/office/drawing/2014/main" id="{BC0508EC-A3B0-304B-8A0A-ED9C274441C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10" name="Text Box 549">
          <a:extLst>
            <a:ext uri="{FF2B5EF4-FFF2-40B4-BE49-F238E27FC236}">
              <a16:creationId xmlns:a16="http://schemas.microsoft.com/office/drawing/2014/main" id="{A5F7F285-17FC-164D-88AD-840A132C22D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11" name="Text Box 552">
          <a:extLst>
            <a:ext uri="{FF2B5EF4-FFF2-40B4-BE49-F238E27FC236}">
              <a16:creationId xmlns:a16="http://schemas.microsoft.com/office/drawing/2014/main" id="{898000D1-2EBA-F742-B5B0-11D9C2ACCE5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12" name="Text Box 554">
          <a:extLst>
            <a:ext uri="{FF2B5EF4-FFF2-40B4-BE49-F238E27FC236}">
              <a16:creationId xmlns:a16="http://schemas.microsoft.com/office/drawing/2014/main" id="{70322416-F386-8049-9978-4E30087904A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13" name="Text Box 557">
          <a:extLst>
            <a:ext uri="{FF2B5EF4-FFF2-40B4-BE49-F238E27FC236}">
              <a16:creationId xmlns:a16="http://schemas.microsoft.com/office/drawing/2014/main" id="{822F9DC4-9C97-0945-B6E7-17982366B7B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14" name="Text Box 554">
          <a:extLst>
            <a:ext uri="{FF2B5EF4-FFF2-40B4-BE49-F238E27FC236}">
              <a16:creationId xmlns:a16="http://schemas.microsoft.com/office/drawing/2014/main" id="{FD3DAE3C-EF7F-594D-820D-F9F07EB322A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15" name="Text Box 557">
          <a:extLst>
            <a:ext uri="{FF2B5EF4-FFF2-40B4-BE49-F238E27FC236}">
              <a16:creationId xmlns:a16="http://schemas.microsoft.com/office/drawing/2014/main" id="{B16C5295-40C5-724D-BBA8-0DAA697CD14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16" name="Text Box 549">
          <a:extLst>
            <a:ext uri="{FF2B5EF4-FFF2-40B4-BE49-F238E27FC236}">
              <a16:creationId xmlns:a16="http://schemas.microsoft.com/office/drawing/2014/main" id="{293BA9A6-B05A-C94E-812A-47311C7B01F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17" name="Text Box 552">
          <a:extLst>
            <a:ext uri="{FF2B5EF4-FFF2-40B4-BE49-F238E27FC236}">
              <a16:creationId xmlns:a16="http://schemas.microsoft.com/office/drawing/2014/main" id="{86D57602-D00E-2B46-9800-355FD30025B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18" name="Text Box 549">
          <a:extLst>
            <a:ext uri="{FF2B5EF4-FFF2-40B4-BE49-F238E27FC236}">
              <a16:creationId xmlns:a16="http://schemas.microsoft.com/office/drawing/2014/main" id="{167FE01E-568C-D549-8078-21B6F820A71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19" name="Text Box 552">
          <a:extLst>
            <a:ext uri="{FF2B5EF4-FFF2-40B4-BE49-F238E27FC236}">
              <a16:creationId xmlns:a16="http://schemas.microsoft.com/office/drawing/2014/main" id="{9C23CEE4-88B4-AA41-B934-F1F29AC74F7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20" name="Text Box 554">
          <a:extLst>
            <a:ext uri="{FF2B5EF4-FFF2-40B4-BE49-F238E27FC236}">
              <a16:creationId xmlns:a16="http://schemas.microsoft.com/office/drawing/2014/main" id="{15C08E75-82B8-EB42-8BD7-7BDE881F650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457200</xdr:rowOff>
    </xdr:to>
    <xdr:sp macro="" textlink="">
      <xdr:nvSpPr>
        <xdr:cNvPr id="797567" name="Text Box 556">
          <a:extLst>
            <a:ext uri="{FF2B5EF4-FFF2-40B4-BE49-F238E27FC236}">
              <a16:creationId xmlns:a16="http://schemas.microsoft.com/office/drawing/2014/main" id="{76EBEB21-7C9F-5045-9871-E1864FCB50F8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22" name="Text Box 557">
          <a:extLst>
            <a:ext uri="{FF2B5EF4-FFF2-40B4-BE49-F238E27FC236}">
              <a16:creationId xmlns:a16="http://schemas.microsoft.com/office/drawing/2014/main" id="{0D54C50D-02BC-754D-B056-E4D6725A7C6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23" name="Text Box 549">
          <a:extLst>
            <a:ext uri="{FF2B5EF4-FFF2-40B4-BE49-F238E27FC236}">
              <a16:creationId xmlns:a16="http://schemas.microsoft.com/office/drawing/2014/main" id="{91D323F7-4F54-7F43-82E4-EADC330A9C2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24" name="Text Box 552">
          <a:extLst>
            <a:ext uri="{FF2B5EF4-FFF2-40B4-BE49-F238E27FC236}">
              <a16:creationId xmlns:a16="http://schemas.microsoft.com/office/drawing/2014/main" id="{8472058D-D1C8-7640-B9A8-C4FDE7DECEE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25" name="Text Box 554">
          <a:extLst>
            <a:ext uri="{FF2B5EF4-FFF2-40B4-BE49-F238E27FC236}">
              <a16:creationId xmlns:a16="http://schemas.microsoft.com/office/drawing/2014/main" id="{6E3D044B-12D1-A44D-B6DC-5F3381BE8D3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26" name="Text Box 557">
          <a:extLst>
            <a:ext uri="{FF2B5EF4-FFF2-40B4-BE49-F238E27FC236}">
              <a16:creationId xmlns:a16="http://schemas.microsoft.com/office/drawing/2014/main" id="{43CEA8B5-E57C-C744-B08D-E2D5491207E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27" name="Text Box 549">
          <a:extLst>
            <a:ext uri="{FF2B5EF4-FFF2-40B4-BE49-F238E27FC236}">
              <a16:creationId xmlns:a16="http://schemas.microsoft.com/office/drawing/2014/main" id="{1E240593-AA6C-D147-AE9D-98A80F70E49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28" name="Text Box 552">
          <a:extLst>
            <a:ext uri="{FF2B5EF4-FFF2-40B4-BE49-F238E27FC236}">
              <a16:creationId xmlns:a16="http://schemas.microsoft.com/office/drawing/2014/main" id="{B665CFB9-4C2B-D940-9292-413CA2FED3C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29" name="Text Box 549">
          <a:extLst>
            <a:ext uri="{FF2B5EF4-FFF2-40B4-BE49-F238E27FC236}">
              <a16:creationId xmlns:a16="http://schemas.microsoft.com/office/drawing/2014/main" id="{5A634E1A-0681-F141-B725-510DEFDDEFB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30" name="Text Box 552">
          <a:extLst>
            <a:ext uri="{FF2B5EF4-FFF2-40B4-BE49-F238E27FC236}">
              <a16:creationId xmlns:a16="http://schemas.microsoft.com/office/drawing/2014/main" id="{1B4B97F7-035A-AB40-ADA1-397E81358BB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31" name="Text Box 549">
          <a:extLst>
            <a:ext uri="{FF2B5EF4-FFF2-40B4-BE49-F238E27FC236}">
              <a16:creationId xmlns:a16="http://schemas.microsoft.com/office/drawing/2014/main" id="{AE964DEB-B8ED-414F-B52A-8E92EB190F1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32" name="Text Box 552">
          <a:extLst>
            <a:ext uri="{FF2B5EF4-FFF2-40B4-BE49-F238E27FC236}">
              <a16:creationId xmlns:a16="http://schemas.microsoft.com/office/drawing/2014/main" id="{3CB69471-12FA-7445-982E-34D0238F935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33" name="Text Box 554">
          <a:extLst>
            <a:ext uri="{FF2B5EF4-FFF2-40B4-BE49-F238E27FC236}">
              <a16:creationId xmlns:a16="http://schemas.microsoft.com/office/drawing/2014/main" id="{2EAF167C-3164-8C4C-AEE8-3C64FA2EBA7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34" name="Text Box 557">
          <a:extLst>
            <a:ext uri="{FF2B5EF4-FFF2-40B4-BE49-F238E27FC236}">
              <a16:creationId xmlns:a16="http://schemas.microsoft.com/office/drawing/2014/main" id="{11EC845C-6E57-1849-9C1D-57244767125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35" name="Text Box 554">
          <a:extLst>
            <a:ext uri="{FF2B5EF4-FFF2-40B4-BE49-F238E27FC236}">
              <a16:creationId xmlns:a16="http://schemas.microsoft.com/office/drawing/2014/main" id="{23FC6E5D-9DDD-8344-BEE9-9E5BC15C1B2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36" name="Text Box 557">
          <a:extLst>
            <a:ext uri="{FF2B5EF4-FFF2-40B4-BE49-F238E27FC236}">
              <a16:creationId xmlns:a16="http://schemas.microsoft.com/office/drawing/2014/main" id="{514BC70E-3A18-DD48-94DB-F304D2F5E36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37" name="Text Box 549">
          <a:extLst>
            <a:ext uri="{FF2B5EF4-FFF2-40B4-BE49-F238E27FC236}">
              <a16:creationId xmlns:a16="http://schemas.microsoft.com/office/drawing/2014/main" id="{9F516A1A-CCF2-4B46-9995-D15738BD692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38" name="Text Box 552">
          <a:extLst>
            <a:ext uri="{FF2B5EF4-FFF2-40B4-BE49-F238E27FC236}">
              <a16:creationId xmlns:a16="http://schemas.microsoft.com/office/drawing/2014/main" id="{6DFF3297-0378-8D4F-A119-04ECF74BBCB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39" name="Text Box 549">
          <a:extLst>
            <a:ext uri="{FF2B5EF4-FFF2-40B4-BE49-F238E27FC236}">
              <a16:creationId xmlns:a16="http://schemas.microsoft.com/office/drawing/2014/main" id="{622308A9-2B0E-8B4F-B3A5-4EB2AF36738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40" name="Text Box 552">
          <a:extLst>
            <a:ext uri="{FF2B5EF4-FFF2-40B4-BE49-F238E27FC236}">
              <a16:creationId xmlns:a16="http://schemas.microsoft.com/office/drawing/2014/main" id="{8CD17A39-4FB5-AF48-9864-15A07E63252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41" name="Text Box 554">
          <a:extLst>
            <a:ext uri="{FF2B5EF4-FFF2-40B4-BE49-F238E27FC236}">
              <a16:creationId xmlns:a16="http://schemas.microsoft.com/office/drawing/2014/main" id="{67F158D9-96EB-A64C-BD76-15835307F29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88900</xdr:colOff>
      <xdr:row>9</xdr:row>
      <xdr:rowOff>279400</xdr:rowOff>
    </xdr:to>
    <xdr:sp macro="" textlink="">
      <xdr:nvSpPr>
        <xdr:cNvPr id="797588" name="Text Box 556">
          <a:extLst>
            <a:ext uri="{FF2B5EF4-FFF2-40B4-BE49-F238E27FC236}">
              <a16:creationId xmlns:a16="http://schemas.microsoft.com/office/drawing/2014/main" id="{9AF5EEE3-2528-B441-B10A-E55AA5D8CAA1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43" name="Text Box 557">
          <a:extLst>
            <a:ext uri="{FF2B5EF4-FFF2-40B4-BE49-F238E27FC236}">
              <a16:creationId xmlns:a16="http://schemas.microsoft.com/office/drawing/2014/main" id="{29D3284E-CDED-734F-98E2-13B15414AE8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44" name="Text Box 549">
          <a:extLst>
            <a:ext uri="{FF2B5EF4-FFF2-40B4-BE49-F238E27FC236}">
              <a16:creationId xmlns:a16="http://schemas.microsoft.com/office/drawing/2014/main" id="{52907A92-D673-FF4B-AE77-BFE211AD952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45" name="Text Box 552">
          <a:extLst>
            <a:ext uri="{FF2B5EF4-FFF2-40B4-BE49-F238E27FC236}">
              <a16:creationId xmlns:a16="http://schemas.microsoft.com/office/drawing/2014/main" id="{B945EF9E-3F9F-994A-B9EC-1F79516FDC1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46" name="Text Box 554">
          <a:extLst>
            <a:ext uri="{FF2B5EF4-FFF2-40B4-BE49-F238E27FC236}">
              <a16:creationId xmlns:a16="http://schemas.microsoft.com/office/drawing/2014/main" id="{87A53D84-381B-F34E-9848-BFA5F5DFB90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47" name="Text Box 557">
          <a:extLst>
            <a:ext uri="{FF2B5EF4-FFF2-40B4-BE49-F238E27FC236}">
              <a16:creationId xmlns:a16="http://schemas.microsoft.com/office/drawing/2014/main" id="{3A0E5AFF-3ED4-1141-9697-CCF0C484FFC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48" name="Text Box 549">
          <a:extLst>
            <a:ext uri="{FF2B5EF4-FFF2-40B4-BE49-F238E27FC236}">
              <a16:creationId xmlns:a16="http://schemas.microsoft.com/office/drawing/2014/main" id="{CBB56CE4-D2F5-6E4A-820B-DA4233753DA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49" name="Text Box 552">
          <a:extLst>
            <a:ext uri="{FF2B5EF4-FFF2-40B4-BE49-F238E27FC236}">
              <a16:creationId xmlns:a16="http://schemas.microsoft.com/office/drawing/2014/main" id="{F33F0241-957F-8E40-9295-36E760635E8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50" name="Text Box 549">
          <a:extLst>
            <a:ext uri="{FF2B5EF4-FFF2-40B4-BE49-F238E27FC236}">
              <a16:creationId xmlns:a16="http://schemas.microsoft.com/office/drawing/2014/main" id="{DF67C445-1C77-DA44-90B0-82F8F1E30FC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51" name="Text Box 552">
          <a:extLst>
            <a:ext uri="{FF2B5EF4-FFF2-40B4-BE49-F238E27FC236}">
              <a16:creationId xmlns:a16="http://schemas.microsoft.com/office/drawing/2014/main" id="{3613A13D-D055-1547-9734-A381085CFAD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52" name="Text Box 549">
          <a:extLst>
            <a:ext uri="{FF2B5EF4-FFF2-40B4-BE49-F238E27FC236}">
              <a16:creationId xmlns:a16="http://schemas.microsoft.com/office/drawing/2014/main" id="{CEABFB6D-FD28-AC4B-80B7-C210DFB0FCD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53" name="Text Box 552">
          <a:extLst>
            <a:ext uri="{FF2B5EF4-FFF2-40B4-BE49-F238E27FC236}">
              <a16:creationId xmlns:a16="http://schemas.microsoft.com/office/drawing/2014/main" id="{A1F8FFAC-C112-3647-89E8-28C5D08A10E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54" name="Text Box 554">
          <a:extLst>
            <a:ext uri="{FF2B5EF4-FFF2-40B4-BE49-F238E27FC236}">
              <a16:creationId xmlns:a16="http://schemas.microsoft.com/office/drawing/2014/main" id="{EDBA2EE0-0A1C-CA4B-B46F-F5A7CBB893E1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55" name="Text Box 557">
          <a:extLst>
            <a:ext uri="{FF2B5EF4-FFF2-40B4-BE49-F238E27FC236}">
              <a16:creationId xmlns:a16="http://schemas.microsoft.com/office/drawing/2014/main" id="{0142CEB2-B28C-7D4B-B41D-DEED7D1076C4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56" name="Text Box 554">
          <a:extLst>
            <a:ext uri="{FF2B5EF4-FFF2-40B4-BE49-F238E27FC236}">
              <a16:creationId xmlns:a16="http://schemas.microsoft.com/office/drawing/2014/main" id="{F838D270-7DB9-864D-BCE9-9AEE855F091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57" name="Text Box 557">
          <a:extLst>
            <a:ext uri="{FF2B5EF4-FFF2-40B4-BE49-F238E27FC236}">
              <a16:creationId xmlns:a16="http://schemas.microsoft.com/office/drawing/2014/main" id="{D9F64EA9-70C4-1047-BA54-8F5C4A1D839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58" name="Text Box 549">
          <a:extLst>
            <a:ext uri="{FF2B5EF4-FFF2-40B4-BE49-F238E27FC236}">
              <a16:creationId xmlns:a16="http://schemas.microsoft.com/office/drawing/2014/main" id="{E6945CE1-3A87-7042-8200-A4D783D8D6E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59" name="Text Box 552">
          <a:extLst>
            <a:ext uri="{FF2B5EF4-FFF2-40B4-BE49-F238E27FC236}">
              <a16:creationId xmlns:a16="http://schemas.microsoft.com/office/drawing/2014/main" id="{DF44D819-7DEE-F047-AECD-549B2343DDD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60" name="Text Box 549">
          <a:extLst>
            <a:ext uri="{FF2B5EF4-FFF2-40B4-BE49-F238E27FC236}">
              <a16:creationId xmlns:a16="http://schemas.microsoft.com/office/drawing/2014/main" id="{8033A2D7-EAA6-5C4C-9F9D-DA16B704A37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61" name="Text Box 552">
          <a:extLst>
            <a:ext uri="{FF2B5EF4-FFF2-40B4-BE49-F238E27FC236}">
              <a16:creationId xmlns:a16="http://schemas.microsoft.com/office/drawing/2014/main" id="{2B1C420A-C15F-8C44-9A67-4C696F383C9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62" name="Text Box 554">
          <a:extLst>
            <a:ext uri="{FF2B5EF4-FFF2-40B4-BE49-F238E27FC236}">
              <a16:creationId xmlns:a16="http://schemas.microsoft.com/office/drawing/2014/main" id="{3CD10A05-EFA5-C147-8830-9082CBBB39D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76200</xdr:colOff>
      <xdr:row>9</xdr:row>
      <xdr:rowOff>457200</xdr:rowOff>
    </xdr:to>
    <xdr:sp macro="" textlink="">
      <xdr:nvSpPr>
        <xdr:cNvPr id="797609" name="Text Box 556">
          <a:extLst>
            <a:ext uri="{FF2B5EF4-FFF2-40B4-BE49-F238E27FC236}">
              <a16:creationId xmlns:a16="http://schemas.microsoft.com/office/drawing/2014/main" id="{FC2D1D65-4839-F74E-BEEE-C0772B4B2D6F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762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64" name="Text Box 557">
          <a:extLst>
            <a:ext uri="{FF2B5EF4-FFF2-40B4-BE49-F238E27FC236}">
              <a16:creationId xmlns:a16="http://schemas.microsoft.com/office/drawing/2014/main" id="{E00569C9-7A7A-7741-A9F8-E24A2C9D44B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65" name="Text Box 549">
          <a:extLst>
            <a:ext uri="{FF2B5EF4-FFF2-40B4-BE49-F238E27FC236}">
              <a16:creationId xmlns:a16="http://schemas.microsoft.com/office/drawing/2014/main" id="{6A7E3445-F967-2F46-B308-B67373B1D940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66" name="Text Box 552">
          <a:extLst>
            <a:ext uri="{FF2B5EF4-FFF2-40B4-BE49-F238E27FC236}">
              <a16:creationId xmlns:a16="http://schemas.microsoft.com/office/drawing/2014/main" id="{EE0A6995-59FF-4544-84EE-071023DBF0C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67" name="Text Box 554">
          <a:extLst>
            <a:ext uri="{FF2B5EF4-FFF2-40B4-BE49-F238E27FC236}">
              <a16:creationId xmlns:a16="http://schemas.microsoft.com/office/drawing/2014/main" id="{9986F97F-9F83-A342-A4C6-11227D18E67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68" name="Text Box 557">
          <a:extLst>
            <a:ext uri="{FF2B5EF4-FFF2-40B4-BE49-F238E27FC236}">
              <a16:creationId xmlns:a16="http://schemas.microsoft.com/office/drawing/2014/main" id="{6375275E-574D-8041-B49F-A97E21884C3D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69" name="Text Box 549">
          <a:extLst>
            <a:ext uri="{FF2B5EF4-FFF2-40B4-BE49-F238E27FC236}">
              <a16:creationId xmlns:a16="http://schemas.microsoft.com/office/drawing/2014/main" id="{91849D65-A6F1-8849-BBD7-786FD049F18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70" name="Text Box 552">
          <a:extLst>
            <a:ext uri="{FF2B5EF4-FFF2-40B4-BE49-F238E27FC236}">
              <a16:creationId xmlns:a16="http://schemas.microsoft.com/office/drawing/2014/main" id="{04FB95A7-5A09-2548-BA25-9A3CE4B7474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71" name="Text Box 549">
          <a:extLst>
            <a:ext uri="{FF2B5EF4-FFF2-40B4-BE49-F238E27FC236}">
              <a16:creationId xmlns:a16="http://schemas.microsoft.com/office/drawing/2014/main" id="{D4B80760-29D7-F74C-8580-C7945362D46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72" name="Text Box 552">
          <a:extLst>
            <a:ext uri="{FF2B5EF4-FFF2-40B4-BE49-F238E27FC236}">
              <a16:creationId xmlns:a16="http://schemas.microsoft.com/office/drawing/2014/main" id="{A1869CF1-55F0-374E-83DB-03551FF9F59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73" name="Text Box 549">
          <a:extLst>
            <a:ext uri="{FF2B5EF4-FFF2-40B4-BE49-F238E27FC236}">
              <a16:creationId xmlns:a16="http://schemas.microsoft.com/office/drawing/2014/main" id="{4F39FB7D-29C4-B64B-8427-77ABFF113D1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74" name="Text Box 552">
          <a:extLst>
            <a:ext uri="{FF2B5EF4-FFF2-40B4-BE49-F238E27FC236}">
              <a16:creationId xmlns:a16="http://schemas.microsoft.com/office/drawing/2014/main" id="{614B7C85-281A-2149-B1C2-74B80A1AB51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75" name="Text Box 554">
          <a:extLst>
            <a:ext uri="{FF2B5EF4-FFF2-40B4-BE49-F238E27FC236}">
              <a16:creationId xmlns:a16="http://schemas.microsoft.com/office/drawing/2014/main" id="{5D6AB7E1-A259-2244-BE24-042C52EA5AB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76" name="Text Box 557">
          <a:extLst>
            <a:ext uri="{FF2B5EF4-FFF2-40B4-BE49-F238E27FC236}">
              <a16:creationId xmlns:a16="http://schemas.microsoft.com/office/drawing/2014/main" id="{B6F70BA9-CF8D-1648-B34A-4AA70B4955E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77" name="Text Box 554">
          <a:extLst>
            <a:ext uri="{FF2B5EF4-FFF2-40B4-BE49-F238E27FC236}">
              <a16:creationId xmlns:a16="http://schemas.microsoft.com/office/drawing/2014/main" id="{646025CD-34AE-C440-BC71-30C60478257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78" name="Text Box 557">
          <a:extLst>
            <a:ext uri="{FF2B5EF4-FFF2-40B4-BE49-F238E27FC236}">
              <a16:creationId xmlns:a16="http://schemas.microsoft.com/office/drawing/2014/main" id="{3374D11D-DC79-4449-8889-820EBD8517D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79" name="Text Box 549">
          <a:extLst>
            <a:ext uri="{FF2B5EF4-FFF2-40B4-BE49-F238E27FC236}">
              <a16:creationId xmlns:a16="http://schemas.microsoft.com/office/drawing/2014/main" id="{5E366E89-A47C-A840-84C7-30FF064D6A3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80" name="Text Box 552">
          <a:extLst>
            <a:ext uri="{FF2B5EF4-FFF2-40B4-BE49-F238E27FC236}">
              <a16:creationId xmlns:a16="http://schemas.microsoft.com/office/drawing/2014/main" id="{8E1D79F1-EDA8-CE4A-837C-07EE19F472E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81" name="Text Box 549">
          <a:extLst>
            <a:ext uri="{FF2B5EF4-FFF2-40B4-BE49-F238E27FC236}">
              <a16:creationId xmlns:a16="http://schemas.microsoft.com/office/drawing/2014/main" id="{2C3018FF-127F-3444-9B00-DF588D671A69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82" name="Text Box 552">
          <a:extLst>
            <a:ext uri="{FF2B5EF4-FFF2-40B4-BE49-F238E27FC236}">
              <a16:creationId xmlns:a16="http://schemas.microsoft.com/office/drawing/2014/main" id="{321AB50E-7809-6F4A-B18B-9780EDCD489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83" name="Text Box 554">
          <a:extLst>
            <a:ext uri="{FF2B5EF4-FFF2-40B4-BE49-F238E27FC236}">
              <a16:creationId xmlns:a16="http://schemas.microsoft.com/office/drawing/2014/main" id="{C0779228-DC0A-E345-A140-CCE457BE263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twoCellAnchor editAs="oneCell">
    <xdr:from>
      <xdr:col>22</xdr:col>
      <xdr:colOff>0</xdr:colOff>
      <xdr:row>9</xdr:row>
      <xdr:rowOff>139700</xdr:rowOff>
    </xdr:from>
    <xdr:to>
      <xdr:col>22</xdr:col>
      <xdr:colOff>76200</xdr:colOff>
      <xdr:row>9</xdr:row>
      <xdr:rowOff>279400</xdr:rowOff>
    </xdr:to>
    <xdr:sp macro="" textlink="">
      <xdr:nvSpPr>
        <xdr:cNvPr id="797630" name="Text Box 556">
          <a:extLst>
            <a:ext uri="{FF2B5EF4-FFF2-40B4-BE49-F238E27FC236}">
              <a16:creationId xmlns:a16="http://schemas.microsoft.com/office/drawing/2014/main" id="{B2D4D54E-B190-5F46-868D-5CFC3B831DA7}"/>
            </a:ext>
          </a:extLst>
        </xdr:cNvPr>
        <xdr:cNvSpPr txBox="1">
          <a:spLocks noChangeArrowheads="1"/>
        </xdr:cNvSpPr>
      </xdr:nvSpPr>
      <xdr:spPr bwMode="auto">
        <a:xfrm>
          <a:off x="17106900" y="1409700"/>
          <a:ext cx="762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85" name="Text Box 557">
          <a:extLst>
            <a:ext uri="{FF2B5EF4-FFF2-40B4-BE49-F238E27FC236}">
              <a16:creationId xmlns:a16="http://schemas.microsoft.com/office/drawing/2014/main" id="{C553E42F-A974-704E-862C-385A6C8634DC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86" name="Text Box 549">
          <a:extLst>
            <a:ext uri="{FF2B5EF4-FFF2-40B4-BE49-F238E27FC236}">
              <a16:creationId xmlns:a16="http://schemas.microsoft.com/office/drawing/2014/main" id="{F62652F7-5145-BC4A-9479-19C720ABC60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87" name="Text Box 552">
          <a:extLst>
            <a:ext uri="{FF2B5EF4-FFF2-40B4-BE49-F238E27FC236}">
              <a16:creationId xmlns:a16="http://schemas.microsoft.com/office/drawing/2014/main" id="{5694F3F5-D4E5-8849-8FCE-6A727501CCA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88" name="Text Box 554">
          <a:extLst>
            <a:ext uri="{FF2B5EF4-FFF2-40B4-BE49-F238E27FC236}">
              <a16:creationId xmlns:a16="http://schemas.microsoft.com/office/drawing/2014/main" id="{5A12CBD1-3EE9-924D-B1AF-0FAC8827F2A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89" name="Text Box 557">
          <a:extLst>
            <a:ext uri="{FF2B5EF4-FFF2-40B4-BE49-F238E27FC236}">
              <a16:creationId xmlns:a16="http://schemas.microsoft.com/office/drawing/2014/main" id="{4432FB81-B553-6248-82D0-3C0ED5EA3D8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90" name="Text Box 549">
          <a:extLst>
            <a:ext uri="{FF2B5EF4-FFF2-40B4-BE49-F238E27FC236}">
              <a16:creationId xmlns:a16="http://schemas.microsoft.com/office/drawing/2014/main" id="{8587FEF7-EC6B-E74F-88E6-60DF51607802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91" name="Text Box 552">
          <a:extLst>
            <a:ext uri="{FF2B5EF4-FFF2-40B4-BE49-F238E27FC236}">
              <a16:creationId xmlns:a16="http://schemas.microsoft.com/office/drawing/2014/main" id="{1645B352-7214-CB4B-8386-F03FCF1D46A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92" name="Text Box 549">
          <a:extLst>
            <a:ext uri="{FF2B5EF4-FFF2-40B4-BE49-F238E27FC236}">
              <a16:creationId xmlns:a16="http://schemas.microsoft.com/office/drawing/2014/main" id="{CB057813-8C0F-0349-8E37-26396B7D74A7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93" name="Text Box 552">
          <a:extLst>
            <a:ext uri="{FF2B5EF4-FFF2-40B4-BE49-F238E27FC236}">
              <a16:creationId xmlns:a16="http://schemas.microsoft.com/office/drawing/2014/main" id="{DA09F0BC-A087-2B4A-A510-D6AC57DF1D1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94" name="Text Box 549">
          <a:extLst>
            <a:ext uri="{FF2B5EF4-FFF2-40B4-BE49-F238E27FC236}">
              <a16:creationId xmlns:a16="http://schemas.microsoft.com/office/drawing/2014/main" id="{F08DC1E6-C276-2246-94FC-BE33D3C08AA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095" name="Text Box 552">
          <a:extLst>
            <a:ext uri="{FF2B5EF4-FFF2-40B4-BE49-F238E27FC236}">
              <a16:creationId xmlns:a16="http://schemas.microsoft.com/office/drawing/2014/main" id="{5A848C86-C6F1-384F-8CED-54BD0739FD4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96" name="Text Box 554">
          <a:extLst>
            <a:ext uri="{FF2B5EF4-FFF2-40B4-BE49-F238E27FC236}">
              <a16:creationId xmlns:a16="http://schemas.microsoft.com/office/drawing/2014/main" id="{C6C66779-5C94-7249-BA70-3A6474B211EF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97" name="Text Box 557">
          <a:extLst>
            <a:ext uri="{FF2B5EF4-FFF2-40B4-BE49-F238E27FC236}">
              <a16:creationId xmlns:a16="http://schemas.microsoft.com/office/drawing/2014/main" id="{CE3F60C4-FDCF-7940-B5E6-76D06D3870DB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98" name="Text Box 554">
          <a:extLst>
            <a:ext uri="{FF2B5EF4-FFF2-40B4-BE49-F238E27FC236}">
              <a16:creationId xmlns:a16="http://schemas.microsoft.com/office/drawing/2014/main" id="{1EDAFA41-1C29-664C-BB1E-B226A5A6F5A5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099" name="Text Box 557">
          <a:extLst>
            <a:ext uri="{FF2B5EF4-FFF2-40B4-BE49-F238E27FC236}">
              <a16:creationId xmlns:a16="http://schemas.microsoft.com/office/drawing/2014/main" id="{EEB13355-3B1F-1D44-A2E9-D31FC79E9B18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100" name="Text Box 549">
          <a:extLst>
            <a:ext uri="{FF2B5EF4-FFF2-40B4-BE49-F238E27FC236}">
              <a16:creationId xmlns:a16="http://schemas.microsoft.com/office/drawing/2014/main" id="{74E5262B-C41C-A142-AFE1-05B73CB8E16E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101" name="Text Box 552">
          <a:extLst>
            <a:ext uri="{FF2B5EF4-FFF2-40B4-BE49-F238E27FC236}">
              <a16:creationId xmlns:a16="http://schemas.microsoft.com/office/drawing/2014/main" id="{3BE79597-5E20-3F43-9287-D89516902CEA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309195"/>
    <xdr:sp macro="" textlink="">
      <xdr:nvSpPr>
        <xdr:cNvPr id="2102" name="Text Box 549">
          <a:extLst>
            <a:ext uri="{FF2B5EF4-FFF2-40B4-BE49-F238E27FC236}">
              <a16:creationId xmlns:a16="http://schemas.microsoft.com/office/drawing/2014/main" id="{DDEAD7BA-63C4-AA41-9F67-F0119AB9B7B6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283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18531" cy="232916"/>
    <xdr:sp macro="" textlink="">
      <xdr:nvSpPr>
        <xdr:cNvPr id="2103" name="Text Box 552">
          <a:extLst>
            <a:ext uri="{FF2B5EF4-FFF2-40B4-BE49-F238E27FC236}">
              <a16:creationId xmlns:a16="http://schemas.microsoft.com/office/drawing/2014/main" id="{9E136414-323E-8E4C-A190-7ED227D1DD83}"/>
            </a:ext>
          </a:extLst>
        </xdr:cNvPr>
        <xdr:cNvSpPr txBox="1">
          <a:spLocks noChangeArrowheads="1"/>
        </xdr:cNvSpPr>
      </xdr:nvSpPr>
      <xdr:spPr bwMode="auto">
        <a:xfrm>
          <a:off x="12573000" y="1319893"/>
          <a:ext cx="18531" cy="195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04" name="Text Box 554">
          <a:extLst>
            <a:ext uri="{FF2B5EF4-FFF2-40B4-BE49-F238E27FC236}">
              <a16:creationId xmlns:a16="http://schemas.microsoft.com/office/drawing/2014/main" id="{9ECCC832-1C03-CA4D-B885-5CB006B6D720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05" name="Text Box 557">
          <a:extLst>
            <a:ext uri="{FF2B5EF4-FFF2-40B4-BE49-F238E27FC236}">
              <a16:creationId xmlns:a16="http://schemas.microsoft.com/office/drawing/2014/main" id="{1B7F1F96-7427-7E49-B078-7EEB7CFD108C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06" name="Text Box 549">
          <a:extLst>
            <a:ext uri="{FF2B5EF4-FFF2-40B4-BE49-F238E27FC236}">
              <a16:creationId xmlns:a16="http://schemas.microsoft.com/office/drawing/2014/main" id="{291AAB07-3ADA-6143-A9C7-D9122295FA0B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2107" name="Text Box 552">
          <a:extLst>
            <a:ext uri="{FF2B5EF4-FFF2-40B4-BE49-F238E27FC236}">
              <a16:creationId xmlns:a16="http://schemas.microsoft.com/office/drawing/2014/main" id="{6CA97FF3-D31D-334C-83A6-0FD9057DC46F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08" name="Text Box 554">
          <a:extLst>
            <a:ext uri="{FF2B5EF4-FFF2-40B4-BE49-F238E27FC236}">
              <a16:creationId xmlns:a16="http://schemas.microsoft.com/office/drawing/2014/main" id="{A681B173-44C1-6D41-ADB3-0237A4EF88D0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09" name="Text Box 557">
          <a:extLst>
            <a:ext uri="{FF2B5EF4-FFF2-40B4-BE49-F238E27FC236}">
              <a16:creationId xmlns:a16="http://schemas.microsoft.com/office/drawing/2014/main" id="{174BDA36-64C5-D649-8E8F-E6791E671958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10" name="Text Box 549">
          <a:extLst>
            <a:ext uri="{FF2B5EF4-FFF2-40B4-BE49-F238E27FC236}">
              <a16:creationId xmlns:a16="http://schemas.microsoft.com/office/drawing/2014/main" id="{0ED541DD-2149-0B4C-8026-338FA9914B41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2111" name="Text Box 552">
          <a:extLst>
            <a:ext uri="{FF2B5EF4-FFF2-40B4-BE49-F238E27FC236}">
              <a16:creationId xmlns:a16="http://schemas.microsoft.com/office/drawing/2014/main" id="{520D9FE8-98B4-3B43-A0BB-FA399CD851D3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12" name="Text Box 549">
          <a:extLst>
            <a:ext uri="{FF2B5EF4-FFF2-40B4-BE49-F238E27FC236}">
              <a16:creationId xmlns:a16="http://schemas.microsoft.com/office/drawing/2014/main" id="{CDD77A9C-A8CB-804E-AEC5-C49ABD9CB322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2113" name="Text Box 552">
          <a:extLst>
            <a:ext uri="{FF2B5EF4-FFF2-40B4-BE49-F238E27FC236}">
              <a16:creationId xmlns:a16="http://schemas.microsoft.com/office/drawing/2014/main" id="{D64B7B81-9B45-D246-8DFF-EA240D0495F7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14" name="Text Box 549">
          <a:extLst>
            <a:ext uri="{FF2B5EF4-FFF2-40B4-BE49-F238E27FC236}">
              <a16:creationId xmlns:a16="http://schemas.microsoft.com/office/drawing/2014/main" id="{C503F1C5-D43F-DD45-A400-1AE8F259B335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2115" name="Text Box 552">
          <a:extLst>
            <a:ext uri="{FF2B5EF4-FFF2-40B4-BE49-F238E27FC236}">
              <a16:creationId xmlns:a16="http://schemas.microsoft.com/office/drawing/2014/main" id="{5E55EB64-A8DB-FD4F-A35B-1756F14D52BF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16" name="Text Box 554">
          <a:extLst>
            <a:ext uri="{FF2B5EF4-FFF2-40B4-BE49-F238E27FC236}">
              <a16:creationId xmlns:a16="http://schemas.microsoft.com/office/drawing/2014/main" id="{50CB09D8-B61B-9145-A7F1-52BF32853B2C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17" name="Text Box 557">
          <a:extLst>
            <a:ext uri="{FF2B5EF4-FFF2-40B4-BE49-F238E27FC236}">
              <a16:creationId xmlns:a16="http://schemas.microsoft.com/office/drawing/2014/main" id="{C91E9537-59B1-5E4D-BAE1-5ADCC339E7D0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18" name="Text Box 554">
          <a:extLst>
            <a:ext uri="{FF2B5EF4-FFF2-40B4-BE49-F238E27FC236}">
              <a16:creationId xmlns:a16="http://schemas.microsoft.com/office/drawing/2014/main" id="{9D5E4C10-F5D2-DF41-A235-1D71F1E29A12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19" name="Text Box 557">
          <a:extLst>
            <a:ext uri="{FF2B5EF4-FFF2-40B4-BE49-F238E27FC236}">
              <a16:creationId xmlns:a16="http://schemas.microsoft.com/office/drawing/2014/main" id="{5AFC24EB-11D2-C44C-907C-FF49C90E8CC8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20" name="Text Box 549">
          <a:extLst>
            <a:ext uri="{FF2B5EF4-FFF2-40B4-BE49-F238E27FC236}">
              <a16:creationId xmlns:a16="http://schemas.microsoft.com/office/drawing/2014/main" id="{E89A58EE-D5C1-7D4D-A364-F70A079D819B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2121" name="Text Box 552">
          <a:extLst>
            <a:ext uri="{FF2B5EF4-FFF2-40B4-BE49-F238E27FC236}">
              <a16:creationId xmlns:a16="http://schemas.microsoft.com/office/drawing/2014/main" id="{CC4B3D77-BC24-5843-9A09-80BB1E8CF89D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22" name="Text Box 549">
          <a:extLst>
            <a:ext uri="{FF2B5EF4-FFF2-40B4-BE49-F238E27FC236}">
              <a16:creationId xmlns:a16="http://schemas.microsoft.com/office/drawing/2014/main" id="{638A174E-2308-934D-B6D8-76B0815771D2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2123" name="Text Box 552">
          <a:extLst>
            <a:ext uri="{FF2B5EF4-FFF2-40B4-BE49-F238E27FC236}">
              <a16:creationId xmlns:a16="http://schemas.microsoft.com/office/drawing/2014/main" id="{BA450B92-2C64-5446-B252-B7FA7A64773F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24" name="Text Box 554">
          <a:extLst>
            <a:ext uri="{FF2B5EF4-FFF2-40B4-BE49-F238E27FC236}">
              <a16:creationId xmlns:a16="http://schemas.microsoft.com/office/drawing/2014/main" id="{AD360C39-A3D8-6B40-AED6-BBE003DA363C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25" name="Text Box 557">
          <a:extLst>
            <a:ext uri="{FF2B5EF4-FFF2-40B4-BE49-F238E27FC236}">
              <a16:creationId xmlns:a16="http://schemas.microsoft.com/office/drawing/2014/main" id="{554AB454-D78F-F747-B0EF-3072B268A5F1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26" name="Text Box 549">
          <a:extLst>
            <a:ext uri="{FF2B5EF4-FFF2-40B4-BE49-F238E27FC236}">
              <a16:creationId xmlns:a16="http://schemas.microsoft.com/office/drawing/2014/main" id="{5F6E4335-D59B-024B-81AA-0544A2DB0D97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2127" name="Text Box 552">
          <a:extLst>
            <a:ext uri="{FF2B5EF4-FFF2-40B4-BE49-F238E27FC236}">
              <a16:creationId xmlns:a16="http://schemas.microsoft.com/office/drawing/2014/main" id="{A5F9CC73-6E36-D74E-8D1B-A5CFEFF0B3EE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28" name="Text Box 554">
          <a:extLst>
            <a:ext uri="{FF2B5EF4-FFF2-40B4-BE49-F238E27FC236}">
              <a16:creationId xmlns:a16="http://schemas.microsoft.com/office/drawing/2014/main" id="{28B07438-3E0D-3641-9D19-6CDBF9485EDD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29" name="Text Box 557">
          <a:extLst>
            <a:ext uri="{FF2B5EF4-FFF2-40B4-BE49-F238E27FC236}">
              <a16:creationId xmlns:a16="http://schemas.microsoft.com/office/drawing/2014/main" id="{B5C6ADA8-6511-1C4F-BB80-33DD62C309D5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30" name="Text Box 549">
          <a:extLst>
            <a:ext uri="{FF2B5EF4-FFF2-40B4-BE49-F238E27FC236}">
              <a16:creationId xmlns:a16="http://schemas.microsoft.com/office/drawing/2014/main" id="{B3586774-77E3-A142-8FE8-694CF27D74D2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2131" name="Text Box 552">
          <a:extLst>
            <a:ext uri="{FF2B5EF4-FFF2-40B4-BE49-F238E27FC236}">
              <a16:creationId xmlns:a16="http://schemas.microsoft.com/office/drawing/2014/main" id="{668F10AE-F108-9948-8E94-DF96BE1A2FD8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32" name="Text Box 549">
          <a:extLst>
            <a:ext uri="{FF2B5EF4-FFF2-40B4-BE49-F238E27FC236}">
              <a16:creationId xmlns:a16="http://schemas.microsoft.com/office/drawing/2014/main" id="{DF0E897D-6508-5249-88FA-9D4156CC5464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2133" name="Text Box 552">
          <a:extLst>
            <a:ext uri="{FF2B5EF4-FFF2-40B4-BE49-F238E27FC236}">
              <a16:creationId xmlns:a16="http://schemas.microsoft.com/office/drawing/2014/main" id="{C4B0E33D-7B20-6943-B2D7-046611A199DD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34" name="Text Box 549">
          <a:extLst>
            <a:ext uri="{FF2B5EF4-FFF2-40B4-BE49-F238E27FC236}">
              <a16:creationId xmlns:a16="http://schemas.microsoft.com/office/drawing/2014/main" id="{CB1F84F6-0F55-BD46-9EBD-2F20BFEC2EF8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2135" name="Text Box 552">
          <a:extLst>
            <a:ext uri="{FF2B5EF4-FFF2-40B4-BE49-F238E27FC236}">
              <a16:creationId xmlns:a16="http://schemas.microsoft.com/office/drawing/2014/main" id="{90B74357-E569-D449-B5B0-F9B09B2A7D0B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36" name="Text Box 554">
          <a:extLst>
            <a:ext uri="{FF2B5EF4-FFF2-40B4-BE49-F238E27FC236}">
              <a16:creationId xmlns:a16="http://schemas.microsoft.com/office/drawing/2014/main" id="{51B58FD2-E9E3-844A-8D54-1E1168584A86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37" name="Text Box 557">
          <a:extLst>
            <a:ext uri="{FF2B5EF4-FFF2-40B4-BE49-F238E27FC236}">
              <a16:creationId xmlns:a16="http://schemas.microsoft.com/office/drawing/2014/main" id="{699AFA85-0AA4-4548-B336-DE0D2023EE23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38" name="Text Box 554">
          <a:extLst>
            <a:ext uri="{FF2B5EF4-FFF2-40B4-BE49-F238E27FC236}">
              <a16:creationId xmlns:a16="http://schemas.microsoft.com/office/drawing/2014/main" id="{8B360B56-6701-B844-98C9-9F348239FF66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39" name="Text Box 557">
          <a:extLst>
            <a:ext uri="{FF2B5EF4-FFF2-40B4-BE49-F238E27FC236}">
              <a16:creationId xmlns:a16="http://schemas.microsoft.com/office/drawing/2014/main" id="{F1267B4D-C351-824F-8718-5452E92D6E85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40" name="Text Box 549">
          <a:extLst>
            <a:ext uri="{FF2B5EF4-FFF2-40B4-BE49-F238E27FC236}">
              <a16:creationId xmlns:a16="http://schemas.microsoft.com/office/drawing/2014/main" id="{EDB88032-053D-2545-ABC1-B7892BCE4301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2141" name="Text Box 552">
          <a:extLst>
            <a:ext uri="{FF2B5EF4-FFF2-40B4-BE49-F238E27FC236}">
              <a16:creationId xmlns:a16="http://schemas.microsoft.com/office/drawing/2014/main" id="{C0D1A91E-0597-E74E-B8C2-6F9A9F4FD434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309196"/>
    <xdr:sp macro="" textlink="">
      <xdr:nvSpPr>
        <xdr:cNvPr id="2142" name="Text Box 549">
          <a:extLst>
            <a:ext uri="{FF2B5EF4-FFF2-40B4-BE49-F238E27FC236}">
              <a16:creationId xmlns:a16="http://schemas.microsoft.com/office/drawing/2014/main" id="{DED77A71-C36B-3742-87C0-5000D2879811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37062" cy="232916"/>
    <xdr:sp macro="" textlink="">
      <xdr:nvSpPr>
        <xdr:cNvPr id="2143" name="Text Box 552">
          <a:extLst>
            <a:ext uri="{FF2B5EF4-FFF2-40B4-BE49-F238E27FC236}">
              <a16:creationId xmlns:a16="http://schemas.microsoft.com/office/drawing/2014/main" id="{18AAF292-0CEB-8A41-9F4F-174ECEB975C9}"/>
            </a:ext>
          </a:extLst>
        </xdr:cNvPr>
        <xdr:cNvSpPr txBox="1">
          <a:spLocks noChangeArrowheads="1"/>
        </xdr:cNvSpPr>
      </xdr:nvSpPr>
      <xdr:spPr bwMode="auto">
        <a:xfrm>
          <a:off x="4457700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44" name="Text Box 554">
          <a:extLst>
            <a:ext uri="{FF2B5EF4-FFF2-40B4-BE49-F238E27FC236}">
              <a16:creationId xmlns:a16="http://schemas.microsoft.com/office/drawing/2014/main" id="{B7717529-7154-FB4E-A304-41965E25E955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45" name="Text Box 557">
          <a:extLst>
            <a:ext uri="{FF2B5EF4-FFF2-40B4-BE49-F238E27FC236}">
              <a16:creationId xmlns:a16="http://schemas.microsoft.com/office/drawing/2014/main" id="{AF0F7F97-40CF-8544-9C66-52F70A4BCD9C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46" name="Text Box 549">
          <a:extLst>
            <a:ext uri="{FF2B5EF4-FFF2-40B4-BE49-F238E27FC236}">
              <a16:creationId xmlns:a16="http://schemas.microsoft.com/office/drawing/2014/main" id="{CA3C7C43-B90E-E748-A3FD-F695BB6DFC25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147" name="Text Box 552">
          <a:extLst>
            <a:ext uri="{FF2B5EF4-FFF2-40B4-BE49-F238E27FC236}">
              <a16:creationId xmlns:a16="http://schemas.microsoft.com/office/drawing/2014/main" id="{D930E7E1-8971-ED4F-BB88-F25FF2930AFA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48" name="Text Box 554">
          <a:extLst>
            <a:ext uri="{FF2B5EF4-FFF2-40B4-BE49-F238E27FC236}">
              <a16:creationId xmlns:a16="http://schemas.microsoft.com/office/drawing/2014/main" id="{9A0F6B00-C0D2-9646-8934-79C0E1182B1D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49" name="Text Box 557">
          <a:extLst>
            <a:ext uri="{FF2B5EF4-FFF2-40B4-BE49-F238E27FC236}">
              <a16:creationId xmlns:a16="http://schemas.microsoft.com/office/drawing/2014/main" id="{A54B067E-6161-184D-A542-7120A6C0CA90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50" name="Text Box 549">
          <a:extLst>
            <a:ext uri="{FF2B5EF4-FFF2-40B4-BE49-F238E27FC236}">
              <a16:creationId xmlns:a16="http://schemas.microsoft.com/office/drawing/2014/main" id="{16F253FA-71BA-0643-B90C-A829B265D35C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151" name="Text Box 552">
          <a:extLst>
            <a:ext uri="{FF2B5EF4-FFF2-40B4-BE49-F238E27FC236}">
              <a16:creationId xmlns:a16="http://schemas.microsoft.com/office/drawing/2014/main" id="{1D57B999-17B4-3D4B-BEC7-410E59368CF8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52" name="Text Box 549">
          <a:extLst>
            <a:ext uri="{FF2B5EF4-FFF2-40B4-BE49-F238E27FC236}">
              <a16:creationId xmlns:a16="http://schemas.microsoft.com/office/drawing/2014/main" id="{B19DC74D-962B-7747-8147-DFBFD94A7F13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153" name="Text Box 552">
          <a:extLst>
            <a:ext uri="{FF2B5EF4-FFF2-40B4-BE49-F238E27FC236}">
              <a16:creationId xmlns:a16="http://schemas.microsoft.com/office/drawing/2014/main" id="{B998669D-8747-2D49-AC45-8CE91B065262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54" name="Text Box 549">
          <a:extLst>
            <a:ext uri="{FF2B5EF4-FFF2-40B4-BE49-F238E27FC236}">
              <a16:creationId xmlns:a16="http://schemas.microsoft.com/office/drawing/2014/main" id="{D85D8D8F-62E6-E742-AD22-5B0EC0D3032F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155" name="Text Box 552">
          <a:extLst>
            <a:ext uri="{FF2B5EF4-FFF2-40B4-BE49-F238E27FC236}">
              <a16:creationId xmlns:a16="http://schemas.microsoft.com/office/drawing/2014/main" id="{352161F3-FA99-7347-956C-0B98B85B9400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56" name="Text Box 554">
          <a:extLst>
            <a:ext uri="{FF2B5EF4-FFF2-40B4-BE49-F238E27FC236}">
              <a16:creationId xmlns:a16="http://schemas.microsoft.com/office/drawing/2014/main" id="{3D2B92D9-F66A-0C49-B405-A5F6C892321E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57" name="Text Box 557">
          <a:extLst>
            <a:ext uri="{FF2B5EF4-FFF2-40B4-BE49-F238E27FC236}">
              <a16:creationId xmlns:a16="http://schemas.microsoft.com/office/drawing/2014/main" id="{5A8A3A7A-E5D9-744A-B34C-F57CFB13B20B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58" name="Text Box 554">
          <a:extLst>
            <a:ext uri="{FF2B5EF4-FFF2-40B4-BE49-F238E27FC236}">
              <a16:creationId xmlns:a16="http://schemas.microsoft.com/office/drawing/2014/main" id="{B22C545D-48DB-EE4D-AA78-6367234F5628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59" name="Text Box 557">
          <a:extLst>
            <a:ext uri="{FF2B5EF4-FFF2-40B4-BE49-F238E27FC236}">
              <a16:creationId xmlns:a16="http://schemas.microsoft.com/office/drawing/2014/main" id="{8D8F561B-75CC-F245-B048-D83D16115B33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60" name="Text Box 549">
          <a:extLst>
            <a:ext uri="{FF2B5EF4-FFF2-40B4-BE49-F238E27FC236}">
              <a16:creationId xmlns:a16="http://schemas.microsoft.com/office/drawing/2014/main" id="{0F1EA873-11B1-0B43-B51F-7FA74DE330AE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161" name="Text Box 552">
          <a:extLst>
            <a:ext uri="{FF2B5EF4-FFF2-40B4-BE49-F238E27FC236}">
              <a16:creationId xmlns:a16="http://schemas.microsoft.com/office/drawing/2014/main" id="{A629B578-1AF9-D842-98F1-7C2E6EEF2275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62" name="Text Box 549">
          <a:extLst>
            <a:ext uri="{FF2B5EF4-FFF2-40B4-BE49-F238E27FC236}">
              <a16:creationId xmlns:a16="http://schemas.microsoft.com/office/drawing/2014/main" id="{C9442D2F-13AD-1F4B-B7C1-62FC814A3BDF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163" name="Text Box 552">
          <a:extLst>
            <a:ext uri="{FF2B5EF4-FFF2-40B4-BE49-F238E27FC236}">
              <a16:creationId xmlns:a16="http://schemas.microsoft.com/office/drawing/2014/main" id="{8DC4DF17-D286-A745-88DC-717E7B4D7CD6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64" name="Text Box 554">
          <a:extLst>
            <a:ext uri="{FF2B5EF4-FFF2-40B4-BE49-F238E27FC236}">
              <a16:creationId xmlns:a16="http://schemas.microsoft.com/office/drawing/2014/main" id="{88F559C0-457F-D541-B98C-70EEF9CD766E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65" name="Text Box 557">
          <a:extLst>
            <a:ext uri="{FF2B5EF4-FFF2-40B4-BE49-F238E27FC236}">
              <a16:creationId xmlns:a16="http://schemas.microsoft.com/office/drawing/2014/main" id="{DE59A096-4007-B04A-940B-0B9806E537C2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66" name="Text Box 549">
          <a:extLst>
            <a:ext uri="{FF2B5EF4-FFF2-40B4-BE49-F238E27FC236}">
              <a16:creationId xmlns:a16="http://schemas.microsoft.com/office/drawing/2014/main" id="{188D39F4-E1D9-924E-A386-7C509797E725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167" name="Text Box 552">
          <a:extLst>
            <a:ext uri="{FF2B5EF4-FFF2-40B4-BE49-F238E27FC236}">
              <a16:creationId xmlns:a16="http://schemas.microsoft.com/office/drawing/2014/main" id="{D6921663-C637-2A46-94BF-28EEF0E526EE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68" name="Text Box 554">
          <a:extLst>
            <a:ext uri="{FF2B5EF4-FFF2-40B4-BE49-F238E27FC236}">
              <a16:creationId xmlns:a16="http://schemas.microsoft.com/office/drawing/2014/main" id="{ECB053A1-D93F-574F-9374-F328BC9536B1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69" name="Text Box 557">
          <a:extLst>
            <a:ext uri="{FF2B5EF4-FFF2-40B4-BE49-F238E27FC236}">
              <a16:creationId xmlns:a16="http://schemas.microsoft.com/office/drawing/2014/main" id="{4881FED5-2D8F-7149-8D9A-AA0A7E5B4B0F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70" name="Text Box 549">
          <a:extLst>
            <a:ext uri="{FF2B5EF4-FFF2-40B4-BE49-F238E27FC236}">
              <a16:creationId xmlns:a16="http://schemas.microsoft.com/office/drawing/2014/main" id="{9604E93C-E59E-8148-B3FF-70D5D03FC046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171" name="Text Box 552">
          <a:extLst>
            <a:ext uri="{FF2B5EF4-FFF2-40B4-BE49-F238E27FC236}">
              <a16:creationId xmlns:a16="http://schemas.microsoft.com/office/drawing/2014/main" id="{A7762C10-7242-6244-8B2C-2BD1CE58C71D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72" name="Text Box 549">
          <a:extLst>
            <a:ext uri="{FF2B5EF4-FFF2-40B4-BE49-F238E27FC236}">
              <a16:creationId xmlns:a16="http://schemas.microsoft.com/office/drawing/2014/main" id="{D2C902A8-0375-4446-A26F-DA594DA1D04C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173" name="Text Box 552">
          <a:extLst>
            <a:ext uri="{FF2B5EF4-FFF2-40B4-BE49-F238E27FC236}">
              <a16:creationId xmlns:a16="http://schemas.microsoft.com/office/drawing/2014/main" id="{749BFE08-8DB4-1949-9E24-15027407C628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74" name="Text Box 549">
          <a:extLst>
            <a:ext uri="{FF2B5EF4-FFF2-40B4-BE49-F238E27FC236}">
              <a16:creationId xmlns:a16="http://schemas.microsoft.com/office/drawing/2014/main" id="{9926B8FD-44E4-FF45-9C04-7EB6A61F4A55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175" name="Text Box 552">
          <a:extLst>
            <a:ext uri="{FF2B5EF4-FFF2-40B4-BE49-F238E27FC236}">
              <a16:creationId xmlns:a16="http://schemas.microsoft.com/office/drawing/2014/main" id="{ED8BE2CB-4125-7E41-B7EC-5D5CCA37A383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76" name="Text Box 554">
          <a:extLst>
            <a:ext uri="{FF2B5EF4-FFF2-40B4-BE49-F238E27FC236}">
              <a16:creationId xmlns:a16="http://schemas.microsoft.com/office/drawing/2014/main" id="{FBCED6F0-062C-924F-B2FB-EE0A2894BE0F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77" name="Text Box 557">
          <a:extLst>
            <a:ext uri="{FF2B5EF4-FFF2-40B4-BE49-F238E27FC236}">
              <a16:creationId xmlns:a16="http://schemas.microsoft.com/office/drawing/2014/main" id="{8A46D755-6CF2-A744-A9CE-5C5A8A03E4F6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78" name="Text Box 554">
          <a:extLst>
            <a:ext uri="{FF2B5EF4-FFF2-40B4-BE49-F238E27FC236}">
              <a16:creationId xmlns:a16="http://schemas.microsoft.com/office/drawing/2014/main" id="{4F9925C3-45FE-2642-BF88-9058EF1B4885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79" name="Text Box 557">
          <a:extLst>
            <a:ext uri="{FF2B5EF4-FFF2-40B4-BE49-F238E27FC236}">
              <a16:creationId xmlns:a16="http://schemas.microsoft.com/office/drawing/2014/main" id="{EB411B40-2965-AF4B-8976-167EBC0421AD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80" name="Text Box 549">
          <a:extLst>
            <a:ext uri="{FF2B5EF4-FFF2-40B4-BE49-F238E27FC236}">
              <a16:creationId xmlns:a16="http://schemas.microsoft.com/office/drawing/2014/main" id="{33090898-473E-8942-8651-03C2232EEA48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181" name="Text Box 552">
          <a:extLst>
            <a:ext uri="{FF2B5EF4-FFF2-40B4-BE49-F238E27FC236}">
              <a16:creationId xmlns:a16="http://schemas.microsoft.com/office/drawing/2014/main" id="{1C8C0FE5-A1BE-0C43-B715-94E9D6293095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82" name="Text Box 549">
          <a:extLst>
            <a:ext uri="{FF2B5EF4-FFF2-40B4-BE49-F238E27FC236}">
              <a16:creationId xmlns:a16="http://schemas.microsoft.com/office/drawing/2014/main" id="{18294122-CDF2-DF4F-B896-CFDD3F1D0C46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183" name="Text Box 552">
          <a:extLst>
            <a:ext uri="{FF2B5EF4-FFF2-40B4-BE49-F238E27FC236}">
              <a16:creationId xmlns:a16="http://schemas.microsoft.com/office/drawing/2014/main" id="{5102AB9D-021C-B842-BB48-A5BC34C8C82E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84" name="Text Box 554">
          <a:extLst>
            <a:ext uri="{FF2B5EF4-FFF2-40B4-BE49-F238E27FC236}">
              <a16:creationId xmlns:a16="http://schemas.microsoft.com/office/drawing/2014/main" id="{FC950276-8530-0942-A9EF-221D1A9CF284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85" name="Text Box 557">
          <a:extLst>
            <a:ext uri="{FF2B5EF4-FFF2-40B4-BE49-F238E27FC236}">
              <a16:creationId xmlns:a16="http://schemas.microsoft.com/office/drawing/2014/main" id="{ACA371CB-ABE7-9C48-9D92-D0D946858347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86" name="Text Box 549">
          <a:extLst>
            <a:ext uri="{FF2B5EF4-FFF2-40B4-BE49-F238E27FC236}">
              <a16:creationId xmlns:a16="http://schemas.microsoft.com/office/drawing/2014/main" id="{19C6FA98-0C2D-B246-8847-D17A295157E8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187" name="Text Box 552">
          <a:extLst>
            <a:ext uri="{FF2B5EF4-FFF2-40B4-BE49-F238E27FC236}">
              <a16:creationId xmlns:a16="http://schemas.microsoft.com/office/drawing/2014/main" id="{8E18C3FD-AE89-0340-99C0-E18FF35987EA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88" name="Text Box 554">
          <a:extLst>
            <a:ext uri="{FF2B5EF4-FFF2-40B4-BE49-F238E27FC236}">
              <a16:creationId xmlns:a16="http://schemas.microsoft.com/office/drawing/2014/main" id="{D0195DC4-FD69-2942-BEE9-AC2C02664B2B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89" name="Text Box 557">
          <a:extLst>
            <a:ext uri="{FF2B5EF4-FFF2-40B4-BE49-F238E27FC236}">
              <a16:creationId xmlns:a16="http://schemas.microsoft.com/office/drawing/2014/main" id="{EFB66CA6-04D7-8F45-98F5-CD4C8196D7B0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90" name="Text Box 549">
          <a:extLst>
            <a:ext uri="{FF2B5EF4-FFF2-40B4-BE49-F238E27FC236}">
              <a16:creationId xmlns:a16="http://schemas.microsoft.com/office/drawing/2014/main" id="{DD517A48-5FFA-B14B-B408-BCE1DEA32CFF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191" name="Text Box 552">
          <a:extLst>
            <a:ext uri="{FF2B5EF4-FFF2-40B4-BE49-F238E27FC236}">
              <a16:creationId xmlns:a16="http://schemas.microsoft.com/office/drawing/2014/main" id="{2E1E45E2-D420-644F-96A5-7A3E6C990660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92" name="Text Box 549">
          <a:extLst>
            <a:ext uri="{FF2B5EF4-FFF2-40B4-BE49-F238E27FC236}">
              <a16:creationId xmlns:a16="http://schemas.microsoft.com/office/drawing/2014/main" id="{7B5122D3-0F2A-8A4D-B71F-F050B8D04528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193" name="Text Box 552">
          <a:extLst>
            <a:ext uri="{FF2B5EF4-FFF2-40B4-BE49-F238E27FC236}">
              <a16:creationId xmlns:a16="http://schemas.microsoft.com/office/drawing/2014/main" id="{511889F0-FB10-9048-9162-EB4D158BA506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94" name="Text Box 549">
          <a:extLst>
            <a:ext uri="{FF2B5EF4-FFF2-40B4-BE49-F238E27FC236}">
              <a16:creationId xmlns:a16="http://schemas.microsoft.com/office/drawing/2014/main" id="{F8A691D9-F515-8D41-8AB6-31C00B1CD5EA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195" name="Text Box 552">
          <a:extLst>
            <a:ext uri="{FF2B5EF4-FFF2-40B4-BE49-F238E27FC236}">
              <a16:creationId xmlns:a16="http://schemas.microsoft.com/office/drawing/2014/main" id="{2D008BA0-C7F7-2342-919F-AE35B46E6C2D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96" name="Text Box 554">
          <a:extLst>
            <a:ext uri="{FF2B5EF4-FFF2-40B4-BE49-F238E27FC236}">
              <a16:creationId xmlns:a16="http://schemas.microsoft.com/office/drawing/2014/main" id="{FEAC2C71-0B6D-6D44-88E1-61DF8FC40AF0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97" name="Text Box 557">
          <a:extLst>
            <a:ext uri="{FF2B5EF4-FFF2-40B4-BE49-F238E27FC236}">
              <a16:creationId xmlns:a16="http://schemas.microsoft.com/office/drawing/2014/main" id="{D7F0E609-FFD8-5D41-A666-6326EBAEE868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98" name="Text Box 554">
          <a:extLst>
            <a:ext uri="{FF2B5EF4-FFF2-40B4-BE49-F238E27FC236}">
              <a16:creationId xmlns:a16="http://schemas.microsoft.com/office/drawing/2014/main" id="{C9131521-DAFA-C442-91B0-F0D4F7038FFC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199" name="Text Box 557">
          <a:extLst>
            <a:ext uri="{FF2B5EF4-FFF2-40B4-BE49-F238E27FC236}">
              <a16:creationId xmlns:a16="http://schemas.microsoft.com/office/drawing/2014/main" id="{4F8716D8-AA18-5A49-B224-61F36720AF39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200" name="Text Box 549">
          <a:extLst>
            <a:ext uri="{FF2B5EF4-FFF2-40B4-BE49-F238E27FC236}">
              <a16:creationId xmlns:a16="http://schemas.microsoft.com/office/drawing/2014/main" id="{8C41ED32-54C3-6C4B-8E9C-CAB1B971C81D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201" name="Text Box 552">
          <a:extLst>
            <a:ext uri="{FF2B5EF4-FFF2-40B4-BE49-F238E27FC236}">
              <a16:creationId xmlns:a16="http://schemas.microsoft.com/office/drawing/2014/main" id="{C89D0BE8-79E8-D54E-9F66-708BC0E02957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202" name="Text Box 549">
          <a:extLst>
            <a:ext uri="{FF2B5EF4-FFF2-40B4-BE49-F238E27FC236}">
              <a16:creationId xmlns:a16="http://schemas.microsoft.com/office/drawing/2014/main" id="{B739E58D-390E-124F-9092-38BD1435393C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203" name="Text Box 552">
          <a:extLst>
            <a:ext uri="{FF2B5EF4-FFF2-40B4-BE49-F238E27FC236}">
              <a16:creationId xmlns:a16="http://schemas.microsoft.com/office/drawing/2014/main" id="{3317CE73-9EB8-4743-8A14-47E3A8B83EEE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204" name="Text Box 554">
          <a:extLst>
            <a:ext uri="{FF2B5EF4-FFF2-40B4-BE49-F238E27FC236}">
              <a16:creationId xmlns:a16="http://schemas.microsoft.com/office/drawing/2014/main" id="{4B11444D-7697-DA41-8878-6ADA5F6DC63F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205" name="Text Box 557">
          <a:extLst>
            <a:ext uri="{FF2B5EF4-FFF2-40B4-BE49-F238E27FC236}">
              <a16:creationId xmlns:a16="http://schemas.microsoft.com/office/drawing/2014/main" id="{859119B0-67A2-B542-A620-D47774BCE6E8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206" name="Text Box 549">
          <a:extLst>
            <a:ext uri="{FF2B5EF4-FFF2-40B4-BE49-F238E27FC236}">
              <a16:creationId xmlns:a16="http://schemas.microsoft.com/office/drawing/2014/main" id="{8B90E0DB-8367-3B47-AB91-F7B5F1E9A61A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207" name="Text Box 552">
          <a:extLst>
            <a:ext uri="{FF2B5EF4-FFF2-40B4-BE49-F238E27FC236}">
              <a16:creationId xmlns:a16="http://schemas.microsoft.com/office/drawing/2014/main" id="{6FC5238C-5C85-2147-9889-C2D8789EAEAF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208" name="Text Box 554">
          <a:extLst>
            <a:ext uri="{FF2B5EF4-FFF2-40B4-BE49-F238E27FC236}">
              <a16:creationId xmlns:a16="http://schemas.microsoft.com/office/drawing/2014/main" id="{4A306369-70CB-0C4B-9A1C-ADF118B31C46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209" name="Text Box 557">
          <a:extLst>
            <a:ext uri="{FF2B5EF4-FFF2-40B4-BE49-F238E27FC236}">
              <a16:creationId xmlns:a16="http://schemas.microsoft.com/office/drawing/2014/main" id="{6AA85EEC-8D77-6840-8B70-226F5B65957E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210" name="Text Box 549">
          <a:extLst>
            <a:ext uri="{FF2B5EF4-FFF2-40B4-BE49-F238E27FC236}">
              <a16:creationId xmlns:a16="http://schemas.microsoft.com/office/drawing/2014/main" id="{64D65BEE-DA58-7C46-92F5-36435732AF0E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211" name="Text Box 552">
          <a:extLst>
            <a:ext uri="{FF2B5EF4-FFF2-40B4-BE49-F238E27FC236}">
              <a16:creationId xmlns:a16="http://schemas.microsoft.com/office/drawing/2014/main" id="{8AF680ED-6C45-D845-B925-843A69241A2C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212" name="Text Box 549">
          <a:extLst>
            <a:ext uri="{FF2B5EF4-FFF2-40B4-BE49-F238E27FC236}">
              <a16:creationId xmlns:a16="http://schemas.microsoft.com/office/drawing/2014/main" id="{37113203-0861-754D-BE89-79D8AA393C70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213" name="Text Box 552">
          <a:extLst>
            <a:ext uri="{FF2B5EF4-FFF2-40B4-BE49-F238E27FC236}">
              <a16:creationId xmlns:a16="http://schemas.microsoft.com/office/drawing/2014/main" id="{7C8FCE1F-EA50-E44F-80BB-C34B3A6E90C4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214" name="Text Box 549">
          <a:extLst>
            <a:ext uri="{FF2B5EF4-FFF2-40B4-BE49-F238E27FC236}">
              <a16:creationId xmlns:a16="http://schemas.microsoft.com/office/drawing/2014/main" id="{915466D7-FA10-F644-A34E-371EC8918209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215" name="Text Box 552">
          <a:extLst>
            <a:ext uri="{FF2B5EF4-FFF2-40B4-BE49-F238E27FC236}">
              <a16:creationId xmlns:a16="http://schemas.microsoft.com/office/drawing/2014/main" id="{CC08201F-B17F-B14B-A765-DF621592A79E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216" name="Text Box 554">
          <a:extLst>
            <a:ext uri="{FF2B5EF4-FFF2-40B4-BE49-F238E27FC236}">
              <a16:creationId xmlns:a16="http://schemas.microsoft.com/office/drawing/2014/main" id="{5C110CD1-5661-6A46-AE9F-68B6608A5E61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217" name="Text Box 557">
          <a:extLst>
            <a:ext uri="{FF2B5EF4-FFF2-40B4-BE49-F238E27FC236}">
              <a16:creationId xmlns:a16="http://schemas.microsoft.com/office/drawing/2014/main" id="{064D6EA0-9CFE-2C4F-AA0C-2CE829540E60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218" name="Text Box 554">
          <a:extLst>
            <a:ext uri="{FF2B5EF4-FFF2-40B4-BE49-F238E27FC236}">
              <a16:creationId xmlns:a16="http://schemas.microsoft.com/office/drawing/2014/main" id="{EB8A00AC-E73D-3248-8075-394CB0D1556D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219" name="Text Box 557">
          <a:extLst>
            <a:ext uri="{FF2B5EF4-FFF2-40B4-BE49-F238E27FC236}">
              <a16:creationId xmlns:a16="http://schemas.microsoft.com/office/drawing/2014/main" id="{C1C041B4-F44D-5549-B2C7-285F827AD19C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220" name="Text Box 549">
          <a:extLst>
            <a:ext uri="{FF2B5EF4-FFF2-40B4-BE49-F238E27FC236}">
              <a16:creationId xmlns:a16="http://schemas.microsoft.com/office/drawing/2014/main" id="{A4CBF9A7-96C1-FB42-994F-E1F68A1F5A16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221" name="Text Box 552">
          <a:extLst>
            <a:ext uri="{FF2B5EF4-FFF2-40B4-BE49-F238E27FC236}">
              <a16:creationId xmlns:a16="http://schemas.microsoft.com/office/drawing/2014/main" id="{7CAC9E8A-F53F-354B-A86E-A55ACFAEC8F8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309196"/>
    <xdr:sp macro="" textlink="">
      <xdr:nvSpPr>
        <xdr:cNvPr id="2222" name="Text Box 549">
          <a:extLst>
            <a:ext uri="{FF2B5EF4-FFF2-40B4-BE49-F238E27FC236}">
              <a16:creationId xmlns:a16="http://schemas.microsoft.com/office/drawing/2014/main" id="{9181221C-EC10-5149-BBA4-FA78C4EBCB90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5</xdr:col>
      <xdr:colOff>1135063</xdr:colOff>
      <xdr:row>7</xdr:row>
      <xdr:rowOff>0</xdr:rowOff>
    </xdr:from>
    <xdr:ext cx="24708" cy="232916"/>
    <xdr:sp macro="" textlink="">
      <xdr:nvSpPr>
        <xdr:cNvPr id="2223" name="Text Box 552">
          <a:extLst>
            <a:ext uri="{FF2B5EF4-FFF2-40B4-BE49-F238E27FC236}">
              <a16:creationId xmlns:a16="http://schemas.microsoft.com/office/drawing/2014/main" id="{BA50AABE-9136-F44C-975B-BEF186E1C5C8}"/>
            </a:ext>
          </a:extLst>
        </xdr:cNvPr>
        <xdr:cNvSpPr txBox="1">
          <a:spLocks noChangeArrowheads="1"/>
        </xdr:cNvSpPr>
      </xdr:nvSpPr>
      <xdr:spPr bwMode="auto">
        <a:xfrm>
          <a:off x="2500313" y="1295400"/>
          <a:ext cx="37062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24" name="Text Box 554">
          <a:extLst>
            <a:ext uri="{FF2B5EF4-FFF2-40B4-BE49-F238E27FC236}">
              <a16:creationId xmlns:a16="http://schemas.microsoft.com/office/drawing/2014/main" id="{551E6B3E-8CA3-6544-804F-75EA645C3A86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25" name="Text Box 557">
          <a:extLst>
            <a:ext uri="{FF2B5EF4-FFF2-40B4-BE49-F238E27FC236}">
              <a16:creationId xmlns:a16="http://schemas.microsoft.com/office/drawing/2014/main" id="{65AE5BBB-50DD-BA43-809F-6A807AD30403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26" name="Text Box 549">
          <a:extLst>
            <a:ext uri="{FF2B5EF4-FFF2-40B4-BE49-F238E27FC236}">
              <a16:creationId xmlns:a16="http://schemas.microsoft.com/office/drawing/2014/main" id="{1D3E2190-2995-684D-AAE5-05A582646B88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2227" name="Text Box 552">
          <a:extLst>
            <a:ext uri="{FF2B5EF4-FFF2-40B4-BE49-F238E27FC236}">
              <a16:creationId xmlns:a16="http://schemas.microsoft.com/office/drawing/2014/main" id="{A69E0192-3967-0F40-A6B8-7C117FB560BF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28" name="Text Box 554">
          <a:extLst>
            <a:ext uri="{FF2B5EF4-FFF2-40B4-BE49-F238E27FC236}">
              <a16:creationId xmlns:a16="http://schemas.microsoft.com/office/drawing/2014/main" id="{53D7CE5A-36FC-2E48-BC15-171DC834FBE6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29" name="Text Box 557">
          <a:extLst>
            <a:ext uri="{FF2B5EF4-FFF2-40B4-BE49-F238E27FC236}">
              <a16:creationId xmlns:a16="http://schemas.microsoft.com/office/drawing/2014/main" id="{00095631-FC5C-AA4E-8322-45B6CD960999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30" name="Text Box 549">
          <a:extLst>
            <a:ext uri="{FF2B5EF4-FFF2-40B4-BE49-F238E27FC236}">
              <a16:creationId xmlns:a16="http://schemas.microsoft.com/office/drawing/2014/main" id="{53A8B6ED-37DF-0C47-8164-DFED09C28606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2231" name="Text Box 552">
          <a:extLst>
            <a:ext uri="{FF2B5EF4-FFF2-40B4-BE49-F238E27FC236}">
              <a16:creationId xmlns:a16="http://schemas.microsoft.com/office/drawing/2014/main" id="{D22BD315-B257-2A44-A209-A69969CD43EF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32" name="Text Box 549">
          <a:extLst>
            <a:ext uri="{FF2B5EF4-FFF2-40B4-BE49-F238E27FC236}">
              <a16:creationId xmlns:a16="http://schemas.microsoft.com/office/drawing/2014/main" id="{647BB066-6014-7048-B2D4-865931D8D2CD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2233" name="Text Box 552">
          <a:extLst>
            <a:ext uri="{FF2B5EF4-FFF2-40B4-BE49-F238E27FC236}">
              <a16:creationId xmlns:a16="http://schemas.microsoft.com/office/drawing/2014/main" id="{B57D9E4B-B1E3-6A44-B6C8-9602BF901FDA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34" name="Text Box 549">
          <a:extLst>
            <a:ext uri="{FF2B5EF4-FFF2-40B4-BE49-F238E27FC236}">
              <a16:creationId xmlns:a16="http://schemas.microsoft.com/office/drawing/2014/main" id="{218BBBE8-2CEC-7F47-81F7-AAA9D989212B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2235" name="Text Box 552">
          <a:extLst>
            <a:ext uri="{FF2B5EF4-FFF2-40B4-BE49-F238E27FC236}">
              <a16:creationId xmlns:a16="http://schemas.microsoft.com/office/drawing/2014/main" id="{B69B0D03-3A2D-5442-92CC-66E1A54CE242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36" name="Text Box 554">
          <a:extLst>
            <a:ext uri="{FF2B5EF4-FFF2-40B4-BE49-F238E27FC236}">
              <a16:creationId xmlns:a16="http://schemas.microsoft.com/office/drawing/2014/main" id="{F403E1B6-5ABD-CA48-95E5-D4F493D42106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37" name="Text Box 557">
          <a:extLst>
            <a:ext uri="{FF2B5EF4-FFF2-40B4-BE49-F238E27FC236}">
              <a16:creationId xmlns:a16="http://schemas.microsoft.com/office/drawing/2014/main" id="{EC102B2D-1844-234F-97BB-8C801D95C055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38" name="Text Box 554">
          <a:extLst>
            <a:ext uri="{FF2B5EF4-FFF2-40B4-BE49-F238E27FC236}">
              <a16:creationId xmlns:a16="http://schemas.microsoft.com/office/drawing/2014/main" id="{A2E480E4-8ADD-5044-BD0F-96890A84D495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39" name="Text Box 557">
          <a:extLst>
            <a:ext uri="{FF2B5EF4-FFF2-40B4-BE49-F238E27FC236}">
              <a16:creationId xmlns:a16="http://schemas.microsoft.com/office/drawing/2014/main" id="{0D6A80D4-51C6-2441-AD61-ACCE0C98C9EE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40" name="Text Box 549">
          <a:extLst>
            <a:ext uri="{FF2B5EF4-FFF2-40B4-BE49-F238E27FC236}">
              <a16:creationId xmlns:a16="http://schemas.microsoft.com/office/drawing/2014/main" id="{BBFE93D7-CA30-6446-8C1C-2A50E13BEC0C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2241" name="Text Box 552">
          <a:extLst>
            <a:ext uri="{FF2B5EF4-FFF2-40B4-BE49-F238E27FC236}">
              <a16:creationId xmlns:a16="http://schemas.microsoft.com/office/drawing/2014/main" id="{8CF57F95-3E7F-E642-8256-A1DF4395A94F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42" name="Text Box 549">
          <a:extLst>
            <a:ext uri="{FF2B5EF4-FFF2-40B4-BE49-F238E27FC236}">
              <a16:creationId xmlns:a16="http://schemas.microsoft.com/office/drawing/2014/main" id="{F7B2A162-3603-B249-866C-3A4FE71E3520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2243" name="Text Box 552">
          <a:extLst>
            <a:ext uri="{FF2B5EF4-FFF2-40B4-BE49-F238E27FC236}">
              <a16:creationId xmlns:a16="http://schemas.microsoft.com/office/drawing/2014/main" id="{1CAE5B14-4D36-554A-A346-E18B73AC49D4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44" name="Text Box 554">
          <a:extLst>
            <a:ext uri="{FF2B5EF4-FFF2-40B4-BE49-F238E27FC236}">
              <a16:creationId xmlns:a16="http://schemas.microsoft.com/office/drawing/2014/main" id="{3A997FC1-52C5-9840-82C7-49B670CCF25D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45" name="Text Box 557">
          <a:extLst>
            <a:ext uri="{FF2B5EF4-FFF2-40B4-BE49-F238E27FC236}">
              <a16:creationId xmlns:a16="http://schemas.microsoft.com/office/drawing/2014/main" id="{A3DD1AFF-C393-0D46-A0EC-C4AC9D9A097B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46" name="Text Box 549">
          <a:extLst>
            <a:ext uri="{FF2B5EF4-FFF2-40B4-BE49-F238E27FC236}">
              <a16:creationId xmlns:a16="http://schemas.microsoft.com/office/drawing/2014/main" id="{BFCDE911-9A11-6C4C-87DA-74017973F650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2247" name="Text Box 552">
          <a:extLst>
            <a:ext uri="{FF2B5EF4-FFF2-40B4-BE49-F238E27FC236}">
              <a16:creationId xmlns:a16="http://schemas.microsoft.com/office/drawing/2014/main" id="{FA2FD4A2-3558-2247-8265-01F485E7D7F7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48" name="Text Box 554">
          <a:extLst>
            <a:ext uri="{FF2B5EF4-FFF2-40B4-BE49-F238E27FC236}">
              <a16:creationId xmlns:a16="http://schemas.microsoft.com/office/drawing/2014/main" id="{F38A8DE6-264C-164F-A309-5746461472B1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49" name="Text Box 557">
          <a:extLst>
            <a:ext uri="{FF2B5EF4-FFF2-40B4-BE49-F238E27FC236}">
              <a16:creationId xmlns:a16="http://schemas.microsoft.com/office/drawing/2014/main" id="{5852B9BA-7406-9A44-8F5C-3E322B45E9EF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50" name="Text Box 549">
          <a:extLst>
            <a:ext uri="{FF2B5EF4-FFF2-40B4-BE49-F238E27FC236}">
              <a16:creationId xmlns:a16="http://schemas.microsoft.com/office/drawing/2014/main" id="{345C66F2-949D-4B49-93D1-7913071DC05E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2251" name="Text Box 552">
          <a:extLst>
            <a:ext uri="{FF2B5EF4-FFF2-40B4-BE49-F238E27FC236}">
              <a16:creationId xmlns:a16="http://schemas.microsoft.com/office/drawing/2014/main" id="{0B5305A4-F238-264F-B5F2-26F6A55510EC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52" name="Text Box 549">
          <a:extLst>
            <a:ext uri="{FF2B5EF4-FFF2-40B4-BE49-F238E27FC236}">
              <a16:creationId xmlns:a16="http://schemas.microsoft.com/office/drawing/2014/main" id="{87800512-1539-1044-A603-8044FA2C99C1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2253" name="Text Box 552">
          <a:extLst>
            <a:ext uri="{FF2B5EF4-FFF2-40B4-BE49-F238E27FC236}">
              <a16:creationId xmlns:a16="http://schemas.microsoft.com/office/drawing/2014/main" id="{D2004898-7D93-354C-AE6B-EE9C862023BF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54" name="Text Box 549">
          <a:extLst>
            <a:ext uri="{FF2B5EF4-FFF2-40B4-BE49-F238E27FC236}">
              <a16:creationId xmlns:a16="http://schemas.microsoft.com/office/drawing/2014/main" id="{FC101804-4650-9F43-8AF6-A3FE3809BCD0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2255" name="Text Box 552">
          <a:extLst>
            <a:ext uri="{FF2B5EF4-FFF2-40B4-BE49-F238E27FC236}">
              <a16:creationId xmlns:a16="http://schemas.microsoft.com/office/drawing/2014/main" id="{DF81E9FC-24F2-F044-AED0-F99CF08BD445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56" name="Text Box 554">
          <a:extLst>
            <a:ext uri="{FF2B5EF4-FFF2-40B4-BE49-F238E27FC236}">
              <a16:creationId xmlns:a16="http://schemas.microsoft.com/office/drawing/2014/main" id="{983D730F-5A06-6149-9573-D81AC79A5367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57" name="Text Box 557">
          <a:extLst>
            <a:ext uri="{FF2B5EF4-FFF2-40B4-BE49-F238E27FC236}">
              <a16:creationId xmlns:a16="http://schemas.microsoft.com/office/drawing/2014/main" id="{B1F0DD29-16AF-D645-B2F5-F71EDAF5B6FE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58" name="Text Box 554">
          <a:extLst>
            <a:ext uri="{FF2B5EF4-FFF2-40B4-BE49-F238E27FC236}">
              <a16:creationId xmlns:a16="http://schemas.microsoft.com/office/drawing/2014/main" id="{DDD9EB6D-BFA6-C94C-93B7-85685DEFB1A1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59" name="Text Box 557">
          <a:extLst>
            <a:ext uri="{FF2B5EF4-FFF2-40B4-BE49-F238E27FC236}">
              <a16:creationId xmlns:a16="http://schemas.microsoft.com/office/drawing/2014/main" id="{4CFB2EF0-F25E-1D40-9258-5D1F1448B50B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60" name="Text Box 549">
          <a:extLst>
            <a:ext uri="{FF2B5EF4-FFF2-40B4-BE49-F238E27FC236}">
              <a16:creationId xmlns:a16="http://schemas.microsoft.com/office/drawing/2014/main" id="{EE4D9F7C-D215-0844-9629-9E77DE03EFFB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2261" name="Text Box 552">
          <a:extLst>
            <a:ext uri="{FF2B5EF4-FFF2-40B4-BE49-F238E27FC236}">
              <a16:creationId xmlns:a16="http://schemas.microsoft.com/office/drawing/2014/main" id="{F066F6AD-4A7D-2745-B9BB-8A91EFD4695B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309196"/>
    <xdr:sp macro="" textlink="">
      <xdr:nvSpPr>
        <xdr:cNvPr id="2262" name="Text Box 549">
          <a:extLst>
            <a:ext uri="{FF2B5EF4-FFF2-40B4-BE49-F238E27FC236}">
              <a16:creationId xmlns:a16="http://schemas.microsoft.com/office/drawing/2014/main" id="{F509C6BB-6A7D-0343-AC03-CC5FE815E0D7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3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8531" cy="232916"/>
    <xdr:sp macro="" textlink="">
      <xdr:nvSpPr>
        <xdr:cNvPr id="2263" name="Text Box 552">
          <a:extLst>
            <a:ext uri="{FF2B5EF4-FFF2-40B4-BE49-F238E27FC236}">
              <a16:creationId xmlns:a16="http://schemas.microsoft.com/office/drawing/2014/main" id="{FAE7FD24-B2E5-E142-ADDA-6516A8687306}"/>
            </a:ext>
          </a:extLst>
        </xdr:cNvPr>
        <xdr:cNvSpPr txBox="1">
          <a:spLocks noChangeArrowheads="1"/>
        </xdr:cNvSpPr>
      </xdr:nvSpPr>
      <xdr:spPr bwMode="auto">
        <a:xfrm>
          <a:off x="3495675" y="1295400"/>
          <a:ext cx="18531" cy="23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s-ES" sz="600" b="0" i="0" strike="noStrike">
            <a:solidFill>
              <a:srgbClr val="000000"/>
            </a:solidFill>
            <a:latin typeface="Helv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5.w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wmf"/><Relationship Id="rId11" Type="http://schemas.openxmlformats.org/officeDocument/2006/relationships/oleObject" Target="../embeddings/oleObject5.bin"/><Relationship Id="rId5" Type="http://schemas.openxmlformats.org/officeDocument/2006/relationships/oleObject" Target="../embeddings/oleObject2.bin"/><Relationship Id="rId10" Type="http://schemas.openxmlformats.org/officeDocument/2006/relationships/image" Target="../media/image4.wmf"/><Relationship Id="rId4" Type="http://schemas.openxmlformats.org/officeDocument/2006/relationships/image" Target="../media/image1.wmf"/><Relationship Id="rId9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B1:AR98"/>
  <sheetViews>
    <sheetView showGridLines="0" tabSelected="1" zoomScale="70" zoomScaleNormal="70" workbookViewId="0">
      <selection activeCell="O15" sqref="O15"/>
    </sheetView>
  </sheetViews>
  <sheetFormatPr baseColWidth="10" defaultColWidth="11.5" defaultRowHeight="13" x14ac:dyDescent="0.15"/>
  <cols>
    <col min="1" max="1" width="7.83203125" style="1" customWidth="1"/>
    <col min="2" max="2" width="7" style="1" customWidth="1"/>
    <col min="3" max="3" width="15.5" style="1" customWidth="1"/>
    <col min="4" max="4" width="1.33203125" style="1" hidden="1" customWidth="1"/>
    <col min="5" max="5" width="1.5" style="1" hidden="1" customWidth="1"/>
    <col min="6" max="6" width="19.5" style="1" customWidth="1"/>
    <col min="7" max="7" width="12.83203125" style="1" hidden="1" customWidth="1"/>
    <col min="8" max="8" width="18" style="1" customWidth="1"/>
    <col min="9" max="9" width="18.5" style="1" customWidth="1"/>
    <col min="10" max="10" width="16.5" style="1" customWidth="1"/>
    <col min="11" max="11" width="12.83203125" style="1" customWidth="1"/>
    <col min="12" max="12" width="8.1640625" style="1" customWidth="1"/>
    <col min="13" max="13" width="8.83203125" style="1" customWidth="1"/>
    <col min="14" max="14" width="11.83203125" style="1" customWidth="1"/>
    <col min="15" max="15" width="7.5" style="1" customWidth="1"/>
    <col min="16" max="16" width="8.1640625" style="74" customWidth="1"/>
    <col min="17" max="17" width="8.6640625" style="74" customWidth="1"/>
    <col min="18" max="18" width="11.5" style="74" customWidth="1"/>
    <col min="19" max="19" width="9" style="74" customWidth="1"/>
    <col min="20" max="20" width="11.5" style="74" customWidth="1"/>
    <col min="21" max="22" width="11.83203125" style="74" customWidth="1"/>
    <col min="23" max="23" width="14.6640625" style="74" customWidth="1"/>
    <col min="24" max="24" width="11.33203125" style="74" customWidth="1"/>
    <col min="25" max="25" width="10.5" style="1" customWidth="1"/>
    <col min="26" max="26" width="11.33203125" style="1" customWidth="1"/>
    <col min="27" max="27" width="8.6640625" style="1" hidden="1" customWidth="1"/>
    <col min="28" max="28" width="17.83203125" style="1" customWidth="1"/>
    <col min="29" max="29" width="8.6640625" style="1" customWidth="1"/>
    <col min="30" max="30" width="8.5" style="1" customWidth="1"/>
    <col min="31" max="31" width="8.83203125" style="1" customWidth="1"/>
    <col min="32" max="32" width="13.5" style="1" customWidth="1"/>
    <col min="33" max="33" width="9.1640625" style="1" customWidth="1"/>
    <col min="34" max="34" width="21" style="1" customWidth="1"/>
    <col min="35" max="16384" width="11.5" style="1"/>
  </cols>
  <sheetData>
    <row r="1" spans="2:44" s="116" customFormat="1" ht="14" thickBot="1" x14ac:dyDescent="0.2"/>
    <row r="2" spans="2:44" ht="12.75" customHeight="1" x14ac:dyDescent="0.15">
      <c r="B2" s="290" t="s">
        <v>123</v>
      </c>
      <c r="C2" s="291"/>
      <c r="D2" s="107"/>
      <c r="E2" s="107"/>
      <c r="F2" s="294" t="s">
        <v>108</v>
      </c>
      <c r="G2" s="294"/>
      <c r="H2" s="294"/>
      <c r="I2" s="294" t="s">
        <v>176</v>
      </c>
      <c r="J2" s="294"/>
      <c r="K2" s="291" t="s">
        <v>175</v>
      </c>
      <c r="L2" s="291"/>
      <c r="M2" s="291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302" t="s">
        <v>124</v>
      </c>
      <c r="AF2" s="302"/>
      <c r="AG2" s="288"/>
      <c r="AH2" s="288"/>
      <c r="AI2" s="158"/>
    </row>
    <row r="3" spans="2:44" ht="12.75" customHeight="1" thickBot="1" x14ac:dyDescent="0.2">
      <c r="B3" s="292"/>
      <c r="C3" s="293"/>
      <c r="D3" s="108"/>
      <c r="E3" s="108"/>
      <c r="F3" s="295"/>
      <c r="G3" s="296"/>
      <c r="H3" s="295"/>
      <c r="I3" s="296"/>
      <c r="J3" s="296"/>
      <c r="K3" s="293"/>
      <c r="L3" s="293"/>
      <c r="M3" s="293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303"/>
      <c r="AF3" s="303"/>
      <c r="AG3" s="289"/>
      <c r="AH3" s="289"/>
      <c r="AI3" s="159"/>
    </row>
    <row r="4" spans="2:44" ht="16" x14ac:dyDescent="0.15">
      <c r="B4" s="297" t="s">
        <v>25</v>
      </c>
      <c r="C4" s="135" t="s">
        <v>125</v>
      </c>
      <c r="D4" s="135"/>
      <c r="E4" s="152"/>
      <c r="F4" s="109"/>
      <c r="G4" s="131"/>
      <c r="H4" s="109"/>
      <c r="I4" s="109"/>
      <c r="J4" s="109"/>
      <c r="L4" s="110" t="s">
        <v>26</v>
      </c>
      <c r="M4" s="133"/>
      <c r="N4" s="133"/>
      <c r="O4" s="133"/>
      <c r="P4" s="133" t="s">
        <v>10</v>
      </c>
      <c r="Q4" s="132"/>
      <c r="R4" s="134"/>
      <c r="S4" s="139">
        <v>0.05</v>
      </c>
      <c r="T4" s="281" t="str">
        <f>F2</f>
        <v>ALUMBRADO</v>
      </c>
      <c r="U4" s="281"/>
      <c r="V4" s="282">
        <f>+K30</f>
        <v>12602</v>
      </c>
      <c r="W4" s="153"/>
      <c r="X4" s="153"/>
      <c r="Y4" s="284" t="s">
        <v>1</v>
      </c>
      <c r="Z4" s="305" t="s">
        <v>35</v>
      </c>
      <c r="AA4" s="149"/>
      <c r="AB4" s="305">
        <v>0.9</v>
      </c>
      <c r="AC4" s="140" t="s">
        <v>6</v>
      </c>
      <c r="AD4" s="136" t="s">
        <v>30</v>
      </c>
      <c r="AE4" s="153">
        <f>+V4</f>
        <v>12602</v>
      </c>
      <c r="AF4" s="137" t="s">
        <v>1</v>
      </c>
      <c r="AG4" s="137"/>
      <c r="AH4" s="137"/>
      <c r="AI4" s="138"/>
      <c r="AK4"/>
      <c r="AL4"/>
      <c r="AM4"/>
      <c r="AN4"/>
      <c r="AO4"/>
      <c r="AP4"/>
      <c r="AQ4"/>
      <c r="AR4"/>
    </row>
    <row r="5" spans="2:44" ht="16" x14ac:dyDescent="0.2">
      <c r="B5" s="298"/>
      <c r="C5" s="151" t="s">
        <v>8</v>
      </c>
      <c r="D5" s="129"/>
      <c r="E5" s="129"/>
      <c r="F5" s="129" t="s">
        <v>109</v>
      </c>
      <c r="G5" s="130"/>
      <c r="H5" s="130"/>
      <c r="I5" s="130"/>
      <c r="J5" s="130"/>
      <c r="L5" s="120" t="s">
        <v>112</v>
      </c>
      <c r="M5" s="125"/>
      <c r="N5" s="120"/>
      <c r="O5" s="120"/>
      <c r="P5" s="120" t="str">
        <f>CONCATENATE(AG30," ","POLOS"," ",AH30," ", "AMPERES")</f>
        <v>3 POLOS 50 AMPERES</v>
      </c>
      <c r="Q5" s="119"/>
      <c r="R5" s="119"/>
      <c r="S5" s="119"/>
      <c r="T5" s="280"/>
      <c r="U5" s="280"/>
      <c r="V5" s="283"/>
      <c r="W5" s="154"/>
      <c r="X5" s="154"/>
      <c r="Y5" s="285"/>
      <c r="Z5" s="306"/>
      <c r="AA5" s="150"/>
      <c r="AB5" s="306"/>
      <c r="AC5" s="141" t="s">
        <v>6</v>
      </c>
      <c r="AD5" s="127" t="s">
        <v>30</v>
      </c>
      <c r="AE5" s="154">
        <f>+AE4/0.9</f>
        <v>14002.222222222223</v>
      </c>
      <c r="AF5" s="122" t="s">
        <v>7</v>
      </c>
      <c r="AG5" s="122"/>
      <c r="AH5" s="122"/>
      <c r="AI5" s="126"/>
      <c r="AK5"/>
      <c r="AL5"/>
      <c r="AM5"/>
      <c r="AN5"/>
      <c r="AO5" s="27"/>
      <c r="AP5" s="27"/>
      <c r="AQ5" s="27"/>
      <c r="AR5" s="27"/>
    </row>
    <row r="6" spans="2:44" ht="15.75" customHeight="1" x14ac:dyDescent="0.2">
      <c r="B6" s="298"/>
      <c r="C6" s="151" t="s">
        <v>9</v>
      </c>
      <c r="D6" s="111"/>
      <c r="E6" s="111"/>
      <c r="F6" s="151" t="s">
        <v>15</v>
      </c>
      <c r="G6" s="130"/>
      <c r="H6" s="130"/>
      <c r="I6" s="128"/>
      <c r="J6" s="128"/>
      <c r="L6" s="120" t="s">
        <v>31</v>
      </c>
      <c r="M6" s="120"/>
      <c r="N6" s="120"/>
      <c r="O6" s="120"/>
      <c r="P6" s="120" t="s">
        <v>11</v>
      </c>
      <c r="Q6" s="121"/>
      <c r="R6" s="121"/>
      <c r="S6" s="121"/>
      <c r="T6" s="280"/>
      <c r="U6" s="280"/>
      <c r="V6" s="124"/>
      <c r="W6" s="124"/>
      <c r="X6" s="124"/>
      <c r="Y6" s="123"/>
      <c r="Z6" s="123"/>
      <c r="AA6" s="123"/>
      <c r="AB6" s="123"/>
      <c r="AC6" s="141"/>
      <c r="AD6" s="122"/>
      <c r="AE6" s="124"/>
      <c r="AF6" s="122"/>
      <c r="AG6" s="122"/>
      <c r="AH6" s="122"/>
      <c r="AI6" s="160"/>
      <c r="AK6" s="262"/>
      <c r="AL6" s="262"/>
      <c r="AM6" s="262"/>
      <c r="AN6" s="262"/>
      <c r="AO6" s="260"/>
      <c r="AP6" s="260"/>
      <c r="AQ6" s="260"/>
      <c r="AR6" s="260"/>
    </row>
    <row r="7" spans="2:44" ht="15.75" customHeight="1" thickBot="1" x14ac:dyDescent="0.25">
      <c r="B7" s="298"/>
      <c r="C7" s="161" t="s">
        <v>33</v>
      </c>
      <c r="D7" s="112"/>
      <c r="E7" s="112"/>
      <c r="F7" s="113" t="s">
        <v>115</v>
      </c>
      <c r="G7" s="114"/>
      <c r="H7" s="114"/>
      <c r="I7" s="115"/>
      <c r="J7" s="114"/>
      <c r="L7" s="142" t="s">
        <v>32</v>
      </c>
      <c r="M7" s="142"/>
      <c r="N7" s="142"/>
      <c r="O7" s="142"/>
      <c r="P7" s="143">
        <v>2.5000000000000001E-2</v>
      </c>
      <c r="Q7" s="144"/>
      <c r="R7" s="144"/>
      <c r="S7" s="144"/>
      <c r="T7" s="145" t="s">
        <v>13</v>
      </c>
      <c r="U7" s="146" t="s">
        <v>110</v>
      </c>
      <c r="V7" s="286" t="str">
        <f>+Y30</f>
        <v>4  -  2</v>
      </c>
      <c r="W7" s="286"/>
      <c r="X7" s="286"/>
      <c r="Y7" s="286"/>
      <c r="Z7" s="147" t="s">
        <v>16</v>
      </c>
      <c r="AA7" s="147"/>
      <c r="AB7" s="155" t="str">
        <f>AB30</f>
        <v>1 - 10  d</v>
      </c>
      <c r="AC7" s="148"/>
      <c r="AD7" s="146"/>
      <c r="AE7" s="279" t="s">
        <v>111</v>
      </c>
      <c r="AF7" s="279"/>
      <c r="AG7" s="279"/>
      <c r="AH7" s="279"/>
      <c r="AI7" s="159"/>
      <c r="AK7" s="262"/>
      <c r="AL7" s="262"/>
      <c r="AM7" s="262"/>
      <c r="AN7" s="262"/>
      <c r="AO7" s="260"/>
      <c r="AP7" s="260"/>
      <c r="AQ7" s="260"/>
      <c r="AR7" s="260"/>
    </row>
    <row r="8" spans="2:44" ht="22.5" hidden="1" customHeight="1" x14ac:dyDescent="0.15">
      <c r="B8" s="298"/>
      <c r="C8" s="162"/>
      <c r="D8" s="163"/>
      <c r="E8" s="163"/>
      <c r="F8" s="163"/>
      <c r="G8" s="163"/>
      <c r="H8" s="163"/>
      <c r="I8" s="163"/>
      <c r="J8" s="164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 t="s">
        <v>147</v>
      </c>
      <c r="V8" s="187" t="s">
        <v>149</v>
      </c>
      <c r="W8" s="187"/>
      <c r="X8" s="187"/>
      <c r="Y8" s="187"/>
      <c r="Z8" s="187"/>
      <c r="AA8" s="187"/>
      <c r="AB8" s="187"/>
      <c r="AC8" s="304" t="s">
        <v>24</v>
      </c>
      <c r="AD8" s="304"/>
      <c r="AE8" s="304"/>
      <c r="AF8" s="248" t="s">
        <v>173</v>
      </c>
      <c r="AG8" s="287" t="s">
        <v>12</v>
      </c>
      <c r="AH8" s="287"/>
      <c r="AI8" s="188"/>
      <c r="AK8" s="262"/>
      <c r="AL8" s="262"/>
      <c r="AM8" s="262"/>
      <c r="AN8" s="262"/>
      <c r="AO8" s="260"/>
      <c r="AP8" s="260"/>
      <c r="AQ8" s="260"/>
      <c r="AR8" s="260"/>
    </row>
    <row r="9" spans="2:44" ht="19" hidden="1" thickBot="1" x14ac:dyDescent="0.2">
      <c r="B9" s="298"/>
      <c r="C9" s="166"/>
      <c r="D9" s="167"/>
      <c r="E9" s="167"/>
      <c r="F9" s="167"/>
      <c r="G9" s="167"/>
      <c r="H9" s="167"/>
      <c r="I9" s="167"/>
      <c r="J9" s="168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 t="s">
        <v>148</v>
      </c>
      <c r="V9" s="187">
        <v>9</v>
      </c>
      <c r="W9" s="187"/>
      <c r="X9" s="187"/>
      <c r="Y9" s="187"/>
      <c r="Z9" s="187"/>
      <c r="AA9" s="187"/>
      <c r="AB9" s="187"/>
      <c r="AC9" s="304"/>
      <c r="AD9" s="304"/>
      <c r="AE9" s="304"/>
      <c r="AF9" s="248"/>
      <c r="AG9" s="287"/>
      <c r="AH9" s="287"/>
      <c r="AI9" s="188"/>
      <c r="AK9" s="262"/>
      <c r="AL9" s="262"/>
      <c r="AM9" s="262"/>
      <c r="AN9" s="262"/>
      <c r="AO9" s="260"/>
      <c r="AP9" s="260"/>
      <c r="AQ9" s="260"/>
      <c r="AR9" s="260"/>
    </row>
    <row r="10" spans="2:44" ht="101.25" customHeight="1" thickBot="1" x14ac:dyDescent="0.2">
      <c r="B10" s="298"/>
      <c r="C10" s="300" t="s">
        <v>14</v>
      </c>
      <c r="D10" s="301"/>
      <c r="E10" s="190" t="s">
        <v>107</v>
      </c>
      <c r="F10" s="191" t="s">
        <v>169</v>
      </c>
      <c r="G10" s="190" t="s">
        <v>106</v>
      </c>
      <c r="H10" s="191" t="s">
        <v>170</v>
      </c>
      <c r="I10" s="191" t="s">
        <v>171</v>
      </c>
      <c r="J10" s="191" t="s">
        <v>172</v>
      </c>
      <c r="K10" s="248" t="s">
        <v>17</v>
      </c>
      <c r="L10" s="248" t="s">
        <v>18</v>
      </c>
      <c r="M10" s="248" t="s">
        <v>27</v>
      </c>
      <c r="N10" s="248" t="s">
        <v>19</v>
      </c>
      <c r="O10" s="248" t="s">
        <v>20</v>
      </c>
      <c r="P10" s="248" t="s">
        <v>21</v>
      </c>
      <c r="Q10" s="248" t="s">
        <v>22</v>
      </c>
      <c r="R10" s="248" t="s">
        <v>23</v>
      </c>
      <c r="S10" s="248" t="s">
        <v>121</v>
      </c>
      <c r="T10" s="248" t="s">
        <v>120</v>
      </c>
      <c r="U10" s="248" t="s">
        <v>116</v>
      </c>
      <c r="V10" s="248" t="s">
        <v>117</v>
      </c>
      <c r="W10" s="248" t="s">
        <v>152</v>
      </c>
      <c r="X10" s="248" t="s">
        <v>150</v>
      </c>
      <c r="Y10" s="248" t="s">
        <v>105</v>
      </c>
      <c r="Z10" s="248" t="s">
        <v>118</v>
      </c>
      <c r="AA10" s="189"/>
      <c r="AB10" s="248" t="s">
        <v>119</v>
      </c>
      <c r="AC10" s="240" t="s">
        <v>2</v>
      </c>
      <c r="AD10" s="240" t="s">
        <v>3</v>
      </c>
      <c r="AE10" s="240" t="s">
        <v>4</v>
      </c>
      <c r="AF10" s="248"/>
      <c r="AG10" s="287"/>
      <c r="AH10" s="287"/>
      <c r="AI10" s="308" t="s">
        <v>168</v>
      </c>
      <c r="AK10" s="262"/>
      <c r="AL10" s="262"/>
      <c r="AM10" s="262"/>
      <c r="AN10" s="262"/>
      <c r="AO10" s="260"/>
      <c r="AP10" s="260"/>
      <c r="AQ10" s="260"/>
      <c r="AR10" s="260"/>
    </row>
    <row r="11" spans="2:44" ht="102.75" customHeight="1" thickBot="1" x14ac:dyDescent="0.2">
      <c r="B11" s="298"/>
      <c r="C11" s="244" t="s">
        <v>114</v>
      </c>
      <c r="D11" s="245"/>
      <c r="E11" s="169"/>
      <c r="F11" s="169"/>
      <c r="G11" s="169"/>
      <c r="H11" s="169"/>
      <c r="I11" s="169"/>
      <c r="J11" s="170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189"/>
      <c r="AB11" s="248"/>
      <c r="AC11" s="240"/>
      <c r="AD11" s="240"/>
      <c r="AE11" s="240"/>
      <c r="AF11" s="248"/>
      <c r="AG11" s="259" t="s">
        <v>122</v>
      </c>
      <c r="AH11" s="259" t="s">
        <v>0</v>
      </c>
      <c r="AI11" s="308"/>
      <c r="AK11" s="262"/>
      <c r="AL11" s="262"/>
      <c r="AM11" s="262"/>
      <c r="AN11" s="262"/>
      <c r="AO11" s="260"/>
      <c r="AP11" s="260"/>
      <c r="AQ11" s="260"/>
      <c r="AR11" s="260"/>
    </row>
    <row r="12" spans="2:44" ht="52.5" customHeight="1" thickBot="1" x14ac:dyDescent="0.2">
      <c r="B12" s="298"/>
      <c r="C12" s="255" t="s">
        <v>113</v>
      </c>
      <c r="D12" s="256"/>
      <c r="E12" s="171">
        <v>40</v>
      </c>
      <c r="F12" s="171">
        <v>40</v>
      </c>
      <c r="G12" s="171">
        <v>36</v>
      </c>
      <c r="H12" s="171">
        <v>40</v>
      </c>
      <c r="I12" s="171">
        <v>40</v>
      </c>
      <c r="J12" s="171">
        <v>18</v>
      </c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189"/>
      <c r="AB12" s="248"/>
      <c r="AC12" s="240"/>
      <c r="AD12" s="240"/>
      <c r="AE12" s="240"/>
      <c r="AF12" s="248"/>
      <c r="AG12" s="259"/>
      <c r="AH12" s="259"/>
      <c r="AI12" s="308"/>
      <c r="AK12" s="262"/>
      <c r="AL12" s="262"/>
      <c r="AM12" s="262"/>
      <c r="AN12" s="262"/>
      <c r="AO12" s="260"/>
      <c r="AP12" s="260"/>
      <c r="AQ12" s="260"/>
      <c r="AR12" s="260"/>
    </row>
    <row r="13" spans="2:44" ht="27" customHeight="1" thickBot="1" x14ac:dyDescent="0.2">
      <c r="B13" s="298"/>
      <c r="C13" s="172" t="s">
        <v>7</v>
      </c>
      <c r="D13" s="172"/>
      <c r="E13" s="172"/>
      <c r="F13" s="173">
        <f>F12/0.9</f>
        <v>44.444444444444443</v>
      </c>
      <c r="G13" s="173">
        <f>G12/0.9</f>
        <v>40</v>
      </c>
      <c r="H13" s="173">
        <f>H12/0.9</f>
        <v>44.444444444444443</v>
      </c>
      <c r="I13" s="173">
        <f>I12/0.9</f>
        <v>44.444444444444443</v>
      </c>
      <c r="J13" s="173">
        <f>J12/0.9</f>
        <v>20</v>
      </c>
      <c r="K13" s="236">
        <v>1</v>
      </c>
      <c r="L13" s="236">
        <v>2</v>
      </c>
      <c r="M13" s="236">
        <v>3</v>
      </c>
      <c r="N13" s="236">
        <v>4</v>
      </c>
      <c r="O13" s="236">
        <v>5</v>
      </c>
      <c r="P13" s="236">
        <v>6</v>
      </c>
      <c r="Q13" s="236">
        <v>7</v>
      </c>
      <c r="R13" s="236">
        <v>8</v>
      </c>
      <c r="S13" s="236">
        <v>9</v>
      </c>
      <c r="T13" s="236">
        <v>10</v>
      </c>
      <c r="U13" s="236">
        <v>11</v>
      </c>
      <c r="V13" s="236">
        <v>12</v>
      </c>
      <c r="W13" s="236">
        <v>13</v>
      </c>
      <c r="X13" s="236">
        <v>14</v>
      </c>
      <c r="Y13" s="236">
        <v>15</v>
      </c>
      <c r="Z13" s="236">
        <v>16</v>
      </c>
      <c r="AA13" s="236">
        <v>17</v>
      </c>
      <c r="AB13" s="236">
        <v>18</v>
      </c>
      <c r="AC13" s="236">
        <v>19</v>
      </c>
      <c r="AD13" s="236">
        <v>20</v>
      </c>
      <c r="AE13" s="236">
        <v>21</v>
      </c>
      <c r="AF13" s="236">
        <v>22</v>
      </c>
      <c r="AG13" s="236">
        <v>23</v>
      </c>
      <c r="AH13" s="236">
        <v>24</v>
      </c>
      <c r="AI13" s="309">
        <v>25</v>
      </c>
      <c r="AK13" s="262"/>
      <c r="AL13" s="262"/>
      <c r="AM13" s="262"/>
      <c r="AN13" s="262"/>
      <c r="AO13" s="260"/>
      <c r="AP13" s="260"/>
      <c r="AQ13" s="260"/>
      <c r="AR13" s="260"/>
    </row>
    <row r="14" spans="2:44" ht="24.75" customHeight="1" thickBot="1" x14ac:dyDescent="0.2">
      <c r="B14" s="299"/>
      <c r="C14" s="172" t="s">
        <v>28</v>
      </c>
      <c r="D14" s="174" t="s">
        <v>29</v>
      </c>
      <c r="E14" s="165"/>
      <c r="F14" s="171">
        <v>1</v>
      </c>
      <c r="G14" s="171">
        <v>2</v>
      </c>
      <c r="H14" s="171">
        <v>2</v>
      </c>
      <c r="I14" s="171">
        <v>3</v>
      </c>
      <c r="J14" s="171">
        <v>4</v>
      </c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310"/>
      <c r="AK14" s="262"/>
      <c r="AL14" s="262"/>
      <c r="AM14" s="262"/>
      <c r="AN14" s="262"/>
      <c r="AO14" s="260"/>
      <c r="AP14" s="260"/>
      <c r="AQ14" s="260"/>
      <c r="AR14" s="260"/>
    </row>
    <row r="15" spans="2:44" s="76" customFormat="1" ht="72.75" customHeight="1" x14ac:dyDescent="0.2">
      <c r="B15" s="192">
        <v>1</v>
      </c>
      <c r="C15" s="193" t="s">
        <v>154</v>
      </c>
      <c r="D15" s="194"/>
      <c r="E15" s="195"/>
      <c r="F15" s="195"/>
      <c r="G15" s="195"/>
      <c r="H15" s="195"/>
      <c r="I15" s="195">
        <v>23</v>
      </c>
      <c r="J15" s="195"/>
      <c r="K15" s="196">
        <f t="shared" ref="K15:K28" si="0">E15*E$12+F15*F$12+G15*G$12+H15*H$12+I15*I$12+J15*J$12</f>
        <v>920</v>
      </c>
      <c r="L15" s="197">
        <f>IF(AND(M15=1),127,IF(AND(M15=2),220,0))</f>
        <v>220</v>
      </c>
      <c r="M15" s="197">
        <v>2</v>
      </c>
      <c r="N15" s="198">
        <f t="shared" ref="N15:N28" si="1">IF(AND(M15=1),((K15)/(L15*AB$4)),IF(AND((M15=2)),((K15)/(L15*AB$4))))</f>
        <v>4.6464646464646462</v>
      </c>
      <c r="O15" s="198">
        <v>1</v>
      </c>
      <c r="P15" s="198">
        <v>0.8</v>
      </c>
      <c r="Q15" s="198">
        <f>+N15/(O15*P15)</f>
        <v>5.8080808080808071</v>
      </c>
      <c r="R15" s="199">
        <v>77.150000000000006</v>
      </c>
      <c r="S15" s="199">
        <v>2.5</v>
      </c>
      <c r="T15" s="199">
        <f>(4*R15*N15)/(S15*L15)</f>
        <v>2.607089072543618</v>
      </c>
      <c r="U15" s="200">
        <f>VLOOKUP(Q15,'Tabla 310-15'!$B$13:$F$89,3)</f>
        <v>14</v>
      </c>
      <c r="V15" s="197">
        <f>VLOOKUP(T15,'TABLA 9'!$B$14:$C$55,2)</f>
        <v>12</v>
      </c>
      <c r="W15" s="197">
        <f t="shared" ref="W15:W28" si="2">MIN(U15:V15)</f>
        <v>12</v>
      </c>
      <c r="X15" s="197">
        <f>IF(W15&gt;12,"12",W15)</f>
        <v>12</v>
      </c>
      <c r="Y15" s="198" t="str">
        <f t="shared" ref="Y15:Y28" si="3">CONCATENATE(M15," "," - "," ",X15)</f>
        <v>2  -  12</v>
      </c>
      <c r="Z15" s="201">
        <f t="shared" ref="Z15:Z28" si="4">LOOKUP((W15),$F$45:$F$71,$E$45:$E$71)</f>
        <v>3.31</v>
      </c>
      <c r="AA15" s="197">
        <f>VLOOKUP(AF15,'Tabla 250-122'!$B$8:$F$30,3)</f>
        <v>14</v>
      </c>
      <c r="AB15" s="198" t="str">
        <f>CONCATENATE("1"," ","-"," ", AA15,," "," ", "d" )</f>
        <v>1 - 14  d</v>
      </c>
      <c r="AC15" s="197">
        <f>K15/2</f>
        <v>460</v>
      </c>
      <c r="AD15" s="197">
        <f>AC15</f>
        <v>460</v>
      </c>
      <c r="AE15" s="197"/>
      <c r="AF15" s="199">
        <f t="shared" ref="AF15:AF28" si="5">+N15*1.25</f>
        <v>5.808080808080808</v>
      </c>
      <c r="AG15" s="196">
        <f t="shared" ref="AG15:AG28" si="6">M15</f>
        <v>2</v>
      </c>
      <c r="AH15" s="202">
        <f>VLOOKUP(AF15,INTERRUPTORES!$B$3:$C$22,2)</f>
        <v>15</v>
      </c>
      <c r="AI15" s="203">
        <f>((4*N15*R15)/(L15*Z15))/100</f>
        <v>1.9691005079634574E-2</v>
      </c>
      <c r="AK15" s="307"/>
      <c r="AL15" s="307"/>
      <c r="AM15" s="307"/>
      <c r="AN15" s="307"/>
      <c r="AO15" s="263"/>
      <c r="AP15" s="263"/>
      <c r="AQ15" s="263"/>
      <c r="AR15" s="263"/>
    </row>
    <row r="16" spans="2:44" s="76" customFormat="1" ht="78" customHeight="1" x14ac:dyDescent="0.2">
      <c r="B16" s="204">
        <v>2</v>
      </c>
      <c r="C16" s="205" t="s">
        <v>155</v>
      </c>
      <c r="D16" s="206"/>
      <c r="E16" s="207"/>
      <c r="F16" s="207"/>
      <c r="G16" s="205"/>
      <c r="H16" s="205"/>
      <c r="I16" s="208">
        <v>19</v>
      </c>
      <c r="J16" s="205">
        <v>4</v>
      </c>
      <c r="K16" s="209">
        <f t="shared" si="0"/>
        <v>832</v>
      </c>
      <c r="L16" s="210">
        <f>IF(AND(M16=1),127,IF(AND(M16=2),220,0))</f>
        <v>220</v>
      </c>
      <c r="M16" s="210">
        <v>2</v>
      </c>
      <c r="N16" s="211">
        <f t="shared" si="1"/>
        <v>4.2020202020202024</v>
      </c>
      <c r="O16" s="211">
        <v>1</v>
      </c>
      <c r="P16" s="211">
        <v>0.8</v>
      </c>
      <c r="Q16" s="211">
        <f>+N16/(O16*P16)</f>
        <v>5.2525252525252526</v>
      </c>
      <c r="R16" s="212">
        <v>63.4</v>
      </c>
      <c r="S16" s="212">
        <v>2.5</v>
      </c>
      <c r="T16" s="212">
        <f t="shared" ref="T16:T28" si="7">(4*R16*N16)/(S16*L16)</f>
        <v>1.9375133149678607</v>
      </c>
      <c r="U16" s="213">
        <f>VLOOKUP(Q16,'Tabla 310-15'!$B$13:$E$89,3)</f>
        <v>14</v>
      </c>
      <c r="V16" s="210">
        <f>VLOOKUP(T16,'TABLA 9'!$B$14:$C$55,2)</f>
        <v>14</v>
      </c>
      <c r="W16" s="210">
        <f t="shared" si="2"/>
        <v>14</v>
      </c>
      <c r="X16" s="210" t="str">
        <f t="shared" ref="X16:X30" si="8">IF(W16&gt;12,"12",W16)</f>
        <v>12</v>
      </c>
      <c r="Y16" s="211" t="str">
        <f t="shared" si="3"/>
        <v>2  -  12</v>
      </c>
      <c r="Z16" s="207">
        <f t="shared" si="4"/>
        <v>2.08</v>
      </c>
      <c r="AA16" s="210">
        <f>VLOOKUP(AF16,'Tabla 250-122'!$B$8:$F$30,3)</f>
        <v>14</v>
      </c>
      <c r="AB16" s="211" t="str">
        <f t="shared" ref="AB16:AB30" si="9">CONCATENATE("1"," ","-"," ", AA16,," "," ", "d" )</f>
        <v>1 - 14  d</v>
      </c>
      <c r="AC16" s="210">
        <f>K16/2</f>
        <v>416</v>
      </c>
      <c r="AD16" s="210">
        <f>AC16</f>
        <v>416</v>
      </c>
      <c r="AE16" s="210"/>
      <c r="AF16" s="212">
        <f t="shared" si="5"/>
        <v>5.2525252525252526</v>
      </c>
      <c r="AG16" s="209">
        <f t="shared" si="6"/>
        <v>2</v>
      </c>
      <c r="AH16" s="214">
        <f>VLOOKUP(AF16,INTERRUPTORES!$B$3:$C$22,2)</f>
        <v>15</v>
      </c>
      <c r="AI16" s="215">
        <f t="shared" ref="AI16:AI28" si="10">((4*N16*R16)/(L16*Z16))/100</f>
        <v>2.3287419651056015E-2</v>
      </c>
      <c r="AK16" s="307"/>
      <c r="AL16" s="307"/>
      <c r="AM16" s="307"/>
      <c r="AN16" s="307"/>
      <c r="AO16" s="263"/>
      <c r="AP16" s="263"/>
      <c r="AQ16" s="263"/>
      <c r="AR16" s="263"/>
    </row>
    <row r="17" spans="2:44" s="76" customFormat="1" ht="58.5" customHeight="1" x14ac:dyDescent="0.2">
      <c r="B17" s="204">
        <v>3</v>
      </c>
      <c r="C17" s="205" t="s">
        <v>156</v>
      </c>
      <c r="D17" s="206"/>
      <c r="E17" s="207"/>
      <c r="F17" s="207">
        <v>15</v>
      </c>
      <c r="G17" s="207"/>
      <c r="H17" s="207"/>
      <c r="I17" s="207"/>
      <c r="J17" s="207"/>
      <c r="K17" s="209">
        <f t="shared" si="0"/>
        <v>600</v>
      </c>
      <c r="L17" s="210">
        <f>IF(AND(M17=1),127,IF(AND(M17=2),220,0))</f>
        <v>220</v>
      </c>
      <c r="M17" s="210">
        <v>2</v>
      </c>
      <c r="N17" s="211">
        <f t="shared" si="1"/>
        <v>3.0303030303030303</v>
      </c>
      <c r="O17" s="211">
        <v>1</v>
      </c>
      <c r="P17" s="211">
        <v>0.8</v>
      </c>
      <c r="Q17" s="211">
        <f t="shared" ref="Q17:Q28" si="11">+N17/(O17*P17)</f>
        <v>3.7878787878787876</v>
      </c>
      <c r="R17" s="212">
        <v>75.91</v>
      </c>
      <c r="S17" s="212">
        <v>2.5</v>
      </c>
      <c r="T17" s="212">
        <f t="shared" si="7"/>
        <v>1.6729476584022038</v>
      </c>
      <c r="U17" s="213">
        <f>VLOOKUP(Q17,'Tabla 310-15'!$B$13:$E$89,3)</f>
        <v>14</v>
      </c>
      <c r="V17" s="210">
        <f>VLOOKUP(T17,'TABLA 9'!$B$14:$C$55,2)</f>
        <v>14</v>
      </c>
      <c r="W17" s="210">
        <f t="shared" si="2"/>
        <v>14</v>
      </c>
      <c r="X17" s="210" t="str">
        <f t="shared" si="8"/>
        <v>12</v>
      </c>
      <c r="Y17" s="211" t="str">
        <f t="shared" si="3"/>
        <v>2  -  12</v>
      </c>
      <c r="Z17" s="207">
        <f t="shared" si="4"/>
        <v>2.08</v>
      </c>
      <c r="AA17" s="210">
        <f>VLOOKUP(AF17,'Tabla 250-122'!$B$8:$F$30,3)</f>
        <v>14</v>
      </c>
      <c r="AB17" s="211" t="str">
        <f t="shared" si="9"/>
        <v>1 - 14  d</v>
      </c>
      <c r="AC17" s="210">
        <f>K17/2</f>
        <v>300</v>
      </c>
      <c r="AD17" s="210"/>
      <c r="AE17" s="210">
        <f>K17/2</f>
        <v>300</v>
      </c>
      <c r="AF17" s="212">
        <f t="shared" si="5"/>
        <v>3.7878787878787881</v>
      </c>
      <c r="AG17" s="209">
        <f t="shared" si="6"/>
        <v>2</v>
      </c>
      <c r="AH17" s="214">
        <f>VLOOKUP(AF17,INTERRUPTORES!$B$3:$C$22,2)</f>
        <v>15</v>
      </c>
      <c r="AI17" s="215">
        <f t="shared" si="10"/>
        <v>2.0107543971180336E-2</v>
      </c>
      <c r="AK17" s="307"/>
      <c r="AL17" s="307"/>
      <c r="AM17" s="307"/>
      <c r="AN17" s="307"/>
      <c r="AO17" s="263"/>
      <c r="AP17" s="263"/>
      <c r="AQ17" s="263"/>
      <c r="AR17" s="263"/>
    </row>
    <row r="18" spans="2:44" s="76" customFormat="1" ht="59.25" customHeight="1" x14ac:dyDescent="0.2">
      <c r="B18" s="204">
        <v>4</v>
      </c>
      <c r="C18" s="205" t="s">
        <v>157</v>
      </c>
      <c r="D18" s="206"/>
      <c r="E18" s="207"/>
      <c r="F18" s="207"/>
      <c r="G18" s="207"/>
      <c r="H18" s="207"/>
      <c r="I18" s="207">
        <v>24</v>
      </c>
      <c r="J18" s="207">
        <v>8</v>
      </c>
      <c r="K18" s="209">
        <f t="shared" si="0"/>
        <v>1104</v>
      </c>
      <c r="L18" s="210">
        <f t="shared" ref="L18:L28" si="12">IF(AND(M18=1),127,IF(AND(M18=2),220,0))</f>
        <v>220</v>
      </c>
      <c r="M18" s="210">
        <v>2</v>
      </c>
      <c r="N18" s="211">
        <f t="shared" si="1"/>
        <v>5.5757575757575761</v>
      </c>
      <c r="O18" s="211">
        <v>1</v>
      </c>
      <c r="P18" s="211">
        <v>0.8</v>
      </c>
      <c r="Q18" s="211">
        <f t="shared" si="11"/>
        <v>6.9696969696969697</v>
      </c>
      <c r="R18" s="212">
        <v>89.95</v>
      </c>
      <c r="S18" s="212">
        <v>2.5</v>
      </c>
      <c r="T18" s="212">
        <f t="shared" si="7"/>
        <v>3.6475592286501382</v>
      </c>
      <c r="U18" s="213">
        <f>VLOOKUP(Q18,'Tabla 310-15'!$B$13:$E$89,3)</f>
        <v>14</v>
      </c>
      <c r="V18" s="210">
        <f>VLOOKUP(T18,'TABLA 9'!$B$14:$C$55,2)</f>
        <v>10</v>
      </c>
      <c r="W18" s="210">
        <f t="shared" si="2"/>
        <v>10</v>
      </c>
      <c r="X18" s="210">
        <f t="shared" si="8"/>
        <v>10</v>
      </c>
      <c r="Y18" s="211" t="str">
        <f t="shared" si="3"/>
        <v>2  -  10</v>
      </c>
      <c r="Z18" s="207">
        <f t="shared" si="4"/>
        <v>5.26</v>
      </c>
      <c r="AA18" s="210">
        <f>VLOOKUP(AF18,'Tabla 250-122'!$B$8:$F$30,3)</f>
        <v>14</v>
      </c>
      <c r="AB18" s="211" t="str">
        <f t="shared" si="9"/>
        <v>1 - 14  d</v>
      </c>
      <c r="AC18" s="210">
        <f>K18/2</f>
        <v>552</v>
      </c>
      <c r="AD18" s="210"/>
      <c r="AE18" s="210">
        <f>K18/2</f>
        <v>552</v>
      </c>
      <c r="AF18" s="212">
        <f t="shared" si="5"/>
        <v>6.9696969696969706</v>
      </c>
      <c r="AG18" s="209">
        <f t="shared" si="6"/>
        <v>2</v>
      </c>
      <c r="AH18" s="214">
        <f>VLOOKUP(AF18,INTERRUPTORES!$B$3:$C$22,2)</f>
        <v>15</v>
      </c>
      <c r="AI18" s="215">
        <f t="shared" si="10"/>
        <v>1.7336308120960733E-2</v>
      </c>
      <c r="AK18" s="307"/>
      <c r="AL18" s="307"/>
      <c r="AM18" s="307"/>
      <c r="AN18" s="307"/>
      <c r="AO18" s="263"/>
      <c r="AP18" s="263"/>
      <c r="AQ18" s="263"/>
      <c r="AR18" s="263"/>
    </row>
    <row r="19" spans="2:44" s="76" customFormat="1" ht="64.5" customHeight="1" x14ac:dyDescent="0.2">
      <c r="B19" s="204">
        <v>5</v>
      </c>
      <c r="C19" s="205" t="s">
        <v>158</v>
      </c>
      <c r="D19" s="206"/>
      <c r="E19" s="207"/>
      <c r="F19" s="207"/>
      <c r="G19" s="207">
        <v>2</v>
      </c>
      <c r="H19" s="207"/>
      <c r="I19" s="207">
        <v>32</v>
      </c>
      <c r="J19" s="207">
        <v>3</v>
      </c>
      <c r="K19" s="209">
        <f t="shared" si="0"/>
        <v>1406</v>
      </c>
      <c r="L19" s="210">
        <f t="shared" si="12"/>
        <v>220</v>
      </c>
      <c r="M19" s="210">
        <v>2</v>
      </c>
      <c r="N19" s="211">
        <f t="shared" si="1"/>
        <v>7.1010101010101012</v>
      </c>
      <c r="O19" s="211">
        <v>1</v>
      </c>
      <c r="P19" s="211">
        <v>0.8</v>
      </c>
      <c r="Q19" s="211">
        <f t="shared" si="11"/>
        <v>8.8762626262626263</v>
      </c>
      <c r="R19" s="212">
        <v>114.4</v>
      </c>
      <c r="S19" s="212">
        <v>2.5</v>
      </c>
      <c r="T19" s="212">
        <f t="shared" si="7"/>
        <v>5.9080404040404044</v>
      </c>
      <c r="U19" s="213">
        <f>VLOOKUP(Q19,'Tabla 310-15'!$B$13:$E$89,3)</f>
        <v>14</v>
      </c>
      <c r="V19" s="210">
        <f>VLOOKUP(T19,'TABLA 9'!$B$14:$C$55,2)</f>
        <v>8</v>
      </c>
      <c r="W19" s="210">
        <f t="shared" si="2"/>
        <v>8</v>
      </c>
      <c r="X19" s="210">
        <f t="shared" si="8"/>
        <v>8</v>
      </c>
      <c r="Y19" s="211" t="str">
        <f t="shared" si="3"/>
        <v>2  -  8</v>
      </c>
      <c r="Z19" s="207">
        <f t="shared" si="4"/>
        <v>8.3699999999999992</v>
      </c>
      <c r="AA19" s="210">
        <f>VLOOKUP(AF19,'Tabla 250-122'!$B$8:$F$30,3)</f>
        <v>14</v>
      </c>
      <c r="AB19" s="211" t="str">
        <f t="shared" si="9"/>
        <v>1 - 14  d</v>
      </c>
      <c r="AC19" s="210"/>
      <c r="AD19" s="210">
        <f>K19/2</f>
        <v>703</v>
      </c>
      <c r="AE19" s="210">
        <f>K19/2</f>
        <v>703</v>
      </c>
      <c r="AF19" s="212">
        <f t="shared" si="5"/>
        <v>8.8762626262626263</v>
      </c>
      <c r="AG19" s="209">
        <f t="shared" si="6"/>
        <v>2</v>
      </c>
      <c r="AH19" s="214">
        <f>VLOOKUP(AF19,INTERRUPTORES!$B$3:$C$22,2)</f>
        <v>15</v>
      </c>
      <c r="AI19" s="215">
        <f t="shared" si="10"/>
        <v>1.7646476714577076E-2</v>
      </c>
      <c r="AK19" s="307"/>
      <c r="AL19" s="307"/>
      <c r="AM19" s="307"/>
      <c r="AN19" s="307"/>
      <c r="AO19" s="263"/>
      <c r="AP19" s="263"/>
      <c r="AQ19" s="263"/>
      <c r="AR19" s="263"/>
    </row>
    <row r="20" spans="2:44" s="76" customFormat="1" ht="67.5" customHeight="1" x14ac:dyDescent="0.2">
      <c r="B20" s="204">
        <v>6</v>
      </c>
      <c r="C20" s="205" t="s">
        <v>159</v>
      </c>
      <c r="D20" s="206"/>
      <c r="E20" s="207"/>
      <c r="F20" s="207">
        <v>1</v>
      </c>
      <c r="G20" s="207"/>
      <c r="H20" s="207">
        <v>2</v>
      </c>
      <c r="I20" s="207">
        <v>12</v>
      </c>
      <c r="J20" s="207">
        <v>16</v>
      </c>
      <c r="K20" s="209">
        <f t="shared" si="0"/>
        <v>888</v>
      </c>
      <c r="L20" s="210">
        <f t="shared" si="12"/>
        <v>220</v>
      </c>
      <c r="M20" s="210">
        <v>2</v>
      </c>
      <c r="N20" s="211">
        <f t="shared" si="1"/>
        <v>4.4848484848484844</v>
      </c>
      <c r="O20" s="211">
        <v>1</v>
      </c>
      <c r="P20" s="211">
        <v>0.8</v>
      </c>
      <c r="Q20" s="211">
        <f t="shared" si="11"/>
        <v>5.6060606060606055</v>
      </c>
      <c r="R20" s="212">
        <v>112.3</v>
      </c>
      <c r="S20" s="212">
        <v>2.5</v>
      </c>
      <c r="T20" s="212">
        <f t="shared" si="7"/>
        <v>3.6628980716253436</v>
      </c>
      <c r="U20" s="213">
        <f>VLOOKUP(Q20,'Tabla 310-15'!$B$13:$E$89,3)</f>
        <v>14</v>
      </c>
      <c r="V20" s="210">
        <f>VLOOKUP(T20,'TABLA 9'!$B$14:$C$55,2)</f>
        <v>10</v>
      </c>
      <c r="W20" s="210">
        <f t="shared" si="2"/>
        <v>10</v>
      </c>
      <c r="X20" s="210">
        <f t="shared" si="8"/>
        <v>10</v>
      </c>
      <c r="Y20" s="211" t="str">
        <f t="shared" si="3"/>
        <v>2  -  10</v>
      </c>
      <c r="Z20" s="207">
        <f t="shared" si="4"/>
        <v>5.26</v>
      </c>
      <c r="AA20" s="210">
        <f>VLOOKUP(AF20,'Tabla 250-122'!$B$8:$F$30,3)</f>
        <v>14</v>
      </c>
      <c r="AB20" s="211" t="str">
        <f t="shared" si="9"/>
        <v>1 - 14  d</v>
      </c>
      <c r="AC20" s="210"/>
      <c r="AD20" s="210">
        <f>K20/2</f>
        <v>444</v>
      </c>
      <c r="AE20" s="210">
        <f>K20/2</f>
        <v>444</v>
      </c>
      <c r="AF20" s="212">
        <f t="shared" si="5"/>
        <v>5.6060606060606055</v>
      </c>
      <c r="AG20" s="209">
        <f t="shared" si="6"/>
        <v>2</v>
      </c>
      <c r="AH20" s="214">
        <f>VLOOKUP(AF20,INTERRUPTORES!$B$3:$C$22,2)</f>
        <v>15</v>
      </c>
      <c r="AI20" s="215">
        <f t="shared" si="10"/>
        <v>1.7409211367040607E-2</v>
      </c>
      <c r="AK20" s="307"/>
      <c r="AL20" s="307"/>
      <c r="AM20" s="307"/>
      <c r="AN20" s="307"/>
      <c r="AO20" s="263"/>
      <c r="AP20" s="263"/>
      <c r="AQ20" s="263"/>
      <c r="AR20" s="263"/>
    </row>
    <row r="21" spans="2:44" s="76" customFormat="1" ht="67.5" customHeight="1" x14ac:dyDescent="0.2">
      <c r="B21" s="204">
        <v>7</v>
      </c>
      <c r="C21" s="205" t="s">
        <v>160</v>
      </c>
      <c r="D21" s="206"/>
      <c r="E21" s="207"/>
      <c r="F21" s="207"/>
      <c r="G21" s="207"/>
      <c r="H21" s="207"/>
      <c r="I21" s="207">
        <v>18</v>
      </c>
      <c r="J21" s="207">
        <v>6</v>
      </c>
      <c r="K21" s="209">
        <f t="shared" si="0"/>
        <v>828</v>
      </c>
      <c r="L21" s="210">
        <f t="shared" si="12"/>
        <v>220</v>
      </c>
      <c r="M21" s="210">
        <v>2</v>
      </c>
      <c r="N21" s="211">
        <f t="shared" si="1"/>
        <v>4.1818181818181817</v>
      </c>
      <c r="O21" s="211">
        <v>1</v>
      </c>
      <c r="P21" s="211">
        <v>0.8</v>
      </c>
      <c r="Q21" s="211">
        <f t="shared" si="11"/>
        <v>5.2272727272727266</v>
      </c>
      <c r="R21" s="212">
        <v>106.9</v>
      </c>
      <c r="S21" s="212">
        <v>2.5</v>
      </c>
      <c r="T21" s="212">
        <f t="shared" si="7"/>
        <v>3.2511735537190085</v>
      </c>
      <c r="U21" s="213">
        <f>VLOOKUP(Q21,'Tabla 310-15'!$B$13:$E$89,3)</f>
        <v>14</v>
      </c>
      <c r="V21" s="210">
        <f>VLOOKUP(T21,'TABLA 9'!$B$14:$C$55,2)</f>
        <v>12</v>
      </c>
      <c r="W21" s="210">
        <f t="shared" si="2"/>
        <v>12</v>
      </c>
      <c r="X21" s="210">
        <f t="shared" si="8"/>
        <v>12</v>
      </c>
      <c r="Y21" s="211" t="str">
        <f t="shared" si="3"/>
        <v>2  -  12</v>
      </c>
      <c r="Z21" s="207">
        <f t="shared" si="4"/>
        <v>3.31</v>
      </c>
      <c r="AA21" s="210">
        <f>VLOOKUP(AF21,'Tabla 250-122'!$B$8:$F$30,3)</f>
        <v>14</v>
      </c>
      <c r="AB21" s="211" t="str">
        <f t="shared" si="9"/>
        <v>1 - 14  d</v>
      </c>
      <c r="AC21" s="210">
        <f>K21/2</f>
        <v>414</v>
      </c>
      <c r="AD21" s="210">
        <f>K21/2</f>
        <v>414</v>
      </c>
      <c r="AE21" s="210"/>
      <c r="AF21" s="212">
        <f t="shared" si="5"/>
        <v>5.2272727272727266</v>
      </c>
      <c r="AG21" s="209">
        <f t="shared" si="6"/>
        <v>2</v>
      </c>
      <c r="AH21" s="214">
        <f>VLOOKUP(AF21,INTERRUPTORES!$B$3:$C$22,2)</f>
        <v>15</v>
      </c>
      <c r="AI21" s="215">
        <f t="shared" si="10"/>
        <v>2.4555691493345987E-2</v>
      </c>
      <c r="AK21" s="307"/>
      <c r="AL21" s="307"/>
      <c r="AM21" s="307"/>
      <c r="AN21" s="307"/>
      <c r="AO21" s="263"/>
      <c r="AP21" s="263"/>
      <c r="AQ21" s="263"/>
      <c r="AR21" s="263"/>
    </row>
    <row r="22" spans="2:44" s="76" customFormat="1" ht="79.5" customHeight="1" x14ac:dyDescent="0.2">
      <c r="B22" s="204">
        <v>8</v>
      </c>
      <c r="C22" s="205" t="s">
        <v>161</v>
      </c>
      <c r="D22" s="206"/>
      <c r="E22" s="207"/>
      <c r="F22" s="207">
        <v>11</v>
      </c>
      <c r="G22" s="207"/>
      <c r="H22" s="207"/>
      <c r="I22" s="207"/>
      <c r="J22" s="207"/>
      <c r="K22" s="209">
        <f t="shared" si="0"/>
        <v>440</v>
      </c>
      <c r="L22" s="210">
        <f t="shared" si="12"/>
        <v>220</v>
      </c>
      <c r="M22" s="210">
        <v>2</v>
      </c>
      <c r="N22" s="211">
        <f t="shared" si="1"/>
        <v>2.2222222222222223</v>
      </c>
      <c r="O22" s="211">
        <v>1</v>
      </c>
      <c r="P22" s="211">
        <v>0.8</v>
      </c>
      <c r="Q22" s="211">
        <f t="shared" si="11"/>
        <v>2.7777777777777777</v>
      </c>
      <c r="R22" s="212">
        <v>64</v>
      </c>
      <c r="S22" s="212">
        <v>2.5</v>
      </c>
      <c r="T22" s="212">
        <f t="shared" si="7"/>
        <v>1.0343434343434343</v>
      </c>
      <c r="U22" s="213">
        <f>VLOOKUP(Q22,'Tabla 310-15'!$B$13:$E$89,3)</f>
        <v>14</v>
      </c>
      <c r="V22" s="210">
        <f>VLOOKUP(T22,'TABLA 9'!$B$14:$C$55,2)</f>
        <v>14</v>
      </c>
      <c r="W22" s="210">
        <f t="shared" si="2"/>
        <v>14</v>
      </c>
      <c r="X22" s="210" t="str">
        <f t="shared" si="8"/>
        <v>12</v>
      </c>
      <c r="Y22" s="211" t="str">
        <f t="shared" si="3"/>
        <v>2  -  12</v>
      </c>
      <c r="Z22" s="207">
        <f t="shared" si="4"/>
        <v>2.08</v>
      </c>
      <c r="AA22" s="210">
        <f>VLOOKUP(AF22,'Tabla 250-122'!$B$8:$F$30,3)</f>
        <v>14</v>
      </c>
      <c r="AB22" s="211" t="str">
        <f t="shared" si="9"/>
        <v>1 - 14  d</v>
      </c>
      <c r="AC22" s="210">
        <f>K22/2</f>
        <v>220</v>
      </c>
      <c r="AD22" s="210"/>
      <c r="AE22" s="210">
        <f>K22/2</f>
        <v>220</v>
      </c>
      <c r="AF22" s="212">
        <f t="shared" si="5"/>
        <v>2.7777777777777777</v>
      </c>
      <c r="AG22" s="209">
        <f t="shared" si="6"/>
        <v>2</v>
      </c>
      <c r="AH22" s="214">
        <f>VLOOKUP(AF22,INTERRUPTORES!$B$3:$C$22,2)</f>
        <v>15</v>
      </c>
      <c r="AI22" s="215">
        <f t="shared" si="10"/>
        <v>1.2432012432012432E-2</v>
      </c>
      <c r="AK22" s="307"/>
      <c r="AL22" s="307"/>
      <c r="AM22" s="307"/>
      <c r="AN22" s="307"/>
      <c r="AO22" s="263"/>
      <c r="AP22" s="263"/>
      <c r="AQ22" s="263"/>
      <c r="AR22" s="263"/>
    </row>
    <row r="23" spans="2:44" s="76" customFormat="1" ht="82.5" customHeight="1" x14ac:dyDescent="0.2">
      <c r="B23" s="204">
        <v>9</v>
      </c>
      <c r="C23" s="205" t="s">
        <v>162</v>
      </c>
      <c r="D23" s="206"/>
      <c r="E23" s="207"/>
      <c r="F23" s="207">
        <v>17</v>
      </c>
      <c r="G23" s="207"/>
      <c r="H23" s="207"/>
      <c r="I23" s="207">
        <v>7</v>
      </c>
      <c r="J23" s="207">
        <v>2</v>
      </c>
      <c r="K23" s="209">
        <f t="shared" si="0"/>
        <v>996</v>
      </c>
      <c r="L23" s="210">
        <f t="shared" si="12"/>
        <v>220</v>
      </c>
      <c r="M23" s="210">
        <v>2</v>
      </c>
      <c r="N23" s="211">
        <f t="shared" si="1"/>
        <v>5.0303030303030303</v>
      </c>
      <c r="O23" s="211">
        <v>1</v>
      </c>
      <c r="P23" s="211">
        <v>0.8</v>
      </c>
      <c r="Q23" s="211">
        <f t="shared" si="11"/>
        <v>6.2878787878787872</v>
      </c>
      <c r="R23" s="212">
        <v>81.2</v>
      </c>
      <c r="S23" s="212">
        <v>2.5</v>
      </c>
      <c r="T23" s="212">
        <f t="shared" si="7"/>
        <v>2.9706225895316809</v>
      </c>
      <c r="U23" s="213">
        <f>VLOOKUP(Q23,'Tabla 310-15'!$B$13:$E$89,3)</f>
        <v>14</v>
      </c>
      <c r="V23" s="210">
        <f>VLOOKUP(T23,'TABLA 9'!$B$14:$C$55,2)</f>
        <v>12</v>
      </c>
      <c r="W23" s="210">
        <f t="shared" si="2"/>
        <v>12</v>
      </c>
      <c r="X23" s="210">
        <f t="shared" si="8"/>
        <v>12</v>
      </c>
      <c r="Y23" s="211" t="str">
        <f t="shared" si="3"/>
        <v>2  -  12</v>
      </c>
      <c r="Z23" s="207">
        <f t="shared" si="4"/>
        <v>3.31</v>
      </c>
      <c r="AA23" s="210">
        <f>VLOOKUP(AF23,'Tabla 250-122'!$B$8:$F$30,3)</f>
        <v>14</v>
      </c>
      <c r="AB23" s="211" t="str">
        <f t="shared" si="9"/>
        <v>1 - 14  d</v>
      </c>
      <c r="AC23" s="210">
        <f>K23/2</f>
        <v>498</v>
      </c>
      <c r="AD23" s="210"/>
      <c r="AE23" s="210">
        <f>K23/2</f>
        <v>498</v>
      </c>
      <c r="AF23" s="212">
        <f t="shared" si="5"/>
        <v>6.2878787878787881</v>
      </c>
      <c r="AG23" s="209">
        <f t="shared" si="6"/>
        <v>2</v>
      </c>
      <c r="AH23" s="214">
        <f>VLOOKUP(AF23,INTERRUPTORES!$B$3:$C$22,2)</f>
        <v>15</v>
      </c>
      <c r="AI23" s="215">
        <f t="shared" si="10"/>
        <v>2.2436726507036861E-2</v>
      </c>
      <c r="AK23" s="307"/>
      <c r="AL23" s="307"/>
      <c r="AM23" s="307"/>
      <c r="AN23" s="307"/>
      <c r="AO23" s="263"/>
      <c r="AP23" s="263"/>
      <c r="AQ23" s="263"/>
      <c r="AR23" s="263"/>
    </row>
    <row r="24" spans="2:44" s="76" customFormat="1" ht="84" customHeight="1" x14ac:dyDescent="0.2">
      <c r="B24" s="204">
        <v>10</v>
      </c>
      <c r="C24" s="205" t="s">
        <v>163</v>
      </c>
      <c r="D24" s="206"/>
      <c r="E24" s="207"/>
      <c r="F24" s="207"/>
      <c r="G24" s="205"/>
      <c r="H24" s="205"/>
      <c r="I24" s="208">
        <v>28</v>
      </c>
      <c r="J24" s="205">
        <v>2</v>
      </c>
      <c r="K24" s="209">
        <f t="shared" si="0"/>
        <v>1156</v>
      </c>
      <c r="L24" s="210">
        <f t="shared" si="12"/>
        <v>220</v>
      </c>
      <c r="M24" s="210">
        <v>2</v>
      </c>
      <c r="N24" s="211">
        <f t="shared" si="1"/>
        <v>5.8383838383838382</v>
      </c>
      <c r="O24" s="211">
        <v>1</v>
      </c>
      <c r="P24" s="211">
        <v>0.8</v>
      </c>
      <c r="Q24" s="211">
        <f t="shared" si="11"/>
        <v>7.2979797979797976</v>
      </c>
      <c r="R24" s="212">
        <v>113.6</v>
      </c>
      <c r="S24" s="212">
        <v>2.5</v>
      </c>
      <c r="T24" s="212">
        <f t="shared" si="7"/>
        <v>4.823566574839302</v>
      </c>
      <c r="U24" s="213">
        <f>VLOOKUP(Q24,'Tabla 310-15'!$B$13:$E$89,3)</f>
        <v>14</v>
      </c>
      <c r="V24" s="210">
        <f>VLOOKUP(T24,'TABLA 9'!$B$14:$C$55,2)</f>
        <v>10</v>
      </c>
      <c r="W24" s="210">
        <f t="shared" si="2"/>
        <v>10</v>
      </c>
      <c r="X24" s="210">
        <f t="shared" si="8"/>
        <v>10</v>
      </c>
      <c r="Y24" s="211" t="str">
        <f t="shared" si="3"/>
        <v>2  -  10</v>
      </c>
      <c r="Z24" s="207">
        <f t="shared" si="4"/>
        <v>5.26</v>
      </c>
      <c r="AA24" s="210">
        <f>VLOOKUP(AF24,'Tabla 250-122'!$B$8:$F$30,3)</f>
        <v>14</v>
      </c>
      <c r="AB24" s="211" t="str">
        <f t="shared" si="9"/>
        <v>1 - 14  d</v>
      </c>
      <c r="AC24" s="210"/>
      <c r="AD24" s="210">
        <f>K24/2</f>
        <v>578</v>
      </c>
      <c r="AE24" s="210">
        <f>K24/2</f>
        <v>578</v>
      </c>
      <c r="AF24" s="212">
        <f t="shared" si="5"/>
        <v>7.2979797979797976</v>
      </c>
      <c r="AG24" s="209">
        <f t="shared" si="6"/>
        <v>2</v>
      </c>
      <c r="AH24" s="214">
        <f>VLOOKUP(AF24,INTERRUPTORES!$B$3:$C$22,2)</f>
        <v>15</v>
      </c>
      <c r="AI24" s="215">
        <f t="shared" si="10"/>
        <v>2.2925696648475768E-2</v>
      </c>
      <c r="AK24" s="307"/>
      <c r="AL24" s="307"/>
      <c r="AM24" s="307"/>
      <c r="AN24" s="307"/>
      <c r="AO24" s="263"/>
      <c r="AP24" s="263"/>
      <c r="AQ24" s="263"/>
      <c r="AR24" s="263"/>
    </row>
    <row r="25" spans="2:44" s="76" customFormat="1" ht="78" customHeight="1" x14ac:dyDescent="0.2">
      <c r="B25" s="204">
        <v>11</v>
      </c>
      <c r="C25" s="205" t="s">
        <v>164</v>
      </c>
      <c r="D25" s="206"/>
      <c r="E25" s="207"/>
      <c r="F25" s="207">
        <v>20</v>
      </c>
      <c r="G25" s="207"/>
      <c r="H25" s="207"/>
      <c r="I25" s="207"/>
      <c r="J25" s="207"/>
      <c r="K25" s="209">
        <f t="shared" si="0"/>
        <v>800</v>
      </c>
      <c r="L25" s="210">
        <f t="shared" si="12"/>
        <v>220</v>
      </c>
      <c r="M25" s="210">
        <v>2</v>
      </c>
      <c r="N25" s="211">
        <f t="shared" si="1"/>
        <v>4.0404040404040407</v>
      </c>
      <c r="O25" s="211">
        <v>1</v>
      </c>
      <c r="P25" s="211">
        <v>0.8</v>
      </c>
      <c r="Q25" s="211">
        <f t="shared" si="11"/>
        <v>5.0505050505050502</v>
      </c>
      <c r="R25" s="212">
        <v>73.55</v>
      </c>
      <c r="S25" s="212">
        <v>2.5</v>
      </c>
      <c r="T25" s="212">
        <f t="shared" si="7"/>
        <v>2.1612488521579434</v>
      </c>
      <c r="U25" s="213">
        <f>VLOOKUP(Q25,'Tabla 310-15'!$B$13:$E$89,3)</f>
        <v>14</v>
      </c>
      <c r="V25" s="210">
        <f>VLOOKUP(T25,'TABLA 9'!$B$14:$C$55,2)</f>
        <v>12</v>
      </c>
      <c r="W25" s="210">
        <f t="shared" si="2"/>
        <v>12</v>
      </c>
      <c r="X25" s="210">
        <f t="shared" si="8"/>
        <v>12</v>
      </c>
      <c r="Y25" s="211" t="str">
        <f t="shared" si="3"/>
        <v>2  -  12</v>
      </c>
      <c r="Z25" s="207">
        <f t="shared" si="4"/>
        <v>3.31</v>
      </c>
      <c r="AA25" s="210">
        <f>VLOOKUP(AF25,'Tabla 250-122'!$B$8:$F$30,3)</f>
        <v>14</v>
      </c>
      <c r="AB25" s="211" t="str">
        <f t="shared" si="9"/>
        <v>1 - 14  d</v>
      </c>
      <c r="AC25" s="210"/>
      <c r="AD25" s="210">
        <f>K25/2</f>
        <v>400</v>
      </c>
      <c r="AE25" s="210">
        <f>K25/2</f>
        <v>400</v>
      </c>
      <c r="AF25" s="212">
        <f t="shared" si="5"/>
        <v>5.0505050505050511</v>
      </c>
      <c r="AG25" s="209">
        <f t="shared" si="6"/>
        <v>2</v>
      </c>
      <c r="AH25" s="214">
        <f>VLOOKUP(AF25,INTERRUPTORES!$B$3:$C$22,2)</f>
        <v>15</v>
      </c>
      <c r="AI25" s="215">
        <f t="shared" si="10"/>
        <v>1.6323631813881748E-2</v>
      </c>
      <c r="AK25" s="307"/>
      <c r="AL25" s="307"/>
      <c r="AM25" s="307"/>
      <c r="AN25" s="307"/>
      <c r="AO25" s="263"/>
      <c r="AP25" s="263"/>
      <c r="AQ25" s="263"/>
      <c r="AR25" s="263"/>
    </row>
    <row r="26" spans="2:44" s="76" customFormat="1" ht="80.25" customHeight="1" x14ac:dyDescent="0.2">
      <c r="B26" s="204">
        <v>12</v>
      </c>
      <c r="C26" s="205" t="s">
        <v>165</v>
      </c>
      <c r="D26" s="206"/>
      <c r="E26" s="207"/>
      <c r="F26" s="207">
        <v>13</v>
      </c>
      <c r="G26" s="207">
        <v>1</v>
      </c>
      <c r="H26" s="207"/>
      <c r="I26" s="207"/>
      <c r="J26" s="207"/>
      <c r="K26" s="209">
        <f t="shared" si="0"/>
        <v>556</v>
      </c>
      <c r="L26" s="210">
        <f t="shared" si="12"/>
        <v>220</v>
      </c>
      <c r="M26" s="210">
        <v>2</v>
      </c>
      <c r="N26" s="211">
        <f t="shared" si="1"/>
        <v>2.808080808080808</v>
      </c>
      <c r="O26" s="211">
        <v>1</v>
      </c>
      <c r="P26" s="211">
        <v>0.8</v>
      </c>
      <c r="Q26" s="211">
        <f t="shared" si="11"/>
        <v>3.5101010101010099</v>
      </c>
      <c r="R26" s="212">
        <v>85.2</v>
      </c>
      <c r="S26" s="212">
        <v>2.5</v>
      </c>
      <c r="T26" s="212">
        <f t="shared" si="7"/>
        <v>1.7399889807162534</v>
      </c>
      <c r="U26" s="213">
        <f>VLOOKUP(Q26,'Tabla 310-15'!$B$13:$E$89,3)</f>
        <v>14</v>
      </c>
      <c r="V26" s="210">
        <f>VLOOKUP(T26,'TABLA 9'!$B$14:$C$55,2)</f>
        <v>14</v>
      </c>
      <c r="W26" s="210">
        <f t="shared" si="2"/>
        <v>14</v>
      </c>
      <c r="X26" s="210" t="str">
        <f t="shared" si="8"/>
        <v>12</v>
      </c>
      <c r="Y26" s="211" t="str">
        <f t="shared" si="3"/>
        <v>2  -  12</v>
      </c>
      <c r="Z26" s="207">
        <f t="shared" si="4"/>
        <v>2.08</v>
      </c>
      <c r="AA26" s="210">
        <f>VLOOKUP(AF26,'Tabla 250-122'!$B$8:$F$30,3)</f>
        <v>14</v>
      </c>
      <c r="AB26" s="211" t="str">
        <f t="shared" si="9"/>
        <v>1 - 14  d</v>
      </c>
      <c r="AC26" s="210">
        <f>K26/2</f>
        <v>278</v>
      </c>
      <c r="AD26" s="210">
        <f>K26/2</f>
        <v>278</v>
      </c>
      <c r="AE26" s="210"/>
      <c r="AF26" s="212">
        <f t="shared" si="5"/>
        <v>3.5101010101010099</v>
      </c>
      <c r="AG26" s="209">
        <f t="shared" si="6"/>
        <v>2</v>
      </c>
      <c r="AH26" s="214">
        <f>VLOOKUP(AF26,INTERRUPTORES!$B$3:$C$22,2)</f>
        <v>15</v>
      </c>
      <c r="AI26" s="215">
        <f t="shared" si="10"/>
        <v>2.0913329095147273E-2</v>
      </c>
      <c r="AK26" s="307"/>
      <c r="AL26" s="307"/>
      <c r="AM26" s="307"/>
      <c r="AN26" s="307"/>
      <c r="AO26" s="263"/>
      <c r="AP26" s="263"/>
      <c r="AQ26" s="263"/>
      <c r="AR26" s="263"/>
    </row>
    <row r="27" spans="2:44" s="76" customFormat="1" ht="93.75" customHeight="1" x14ac:dyDescent="0.2">
      <c r="B27" s="204">
        <v>13</v>
      </c>
      <c r="C27" s="205" t="s">
        <v>166</v>
      </c>
      <c r="D27" s="206"/>
      <c r="E27" s="207"/>
      <c r="F27" s="207">
        <v>16</v>
      </c>
      <c r="G27" s="207">
        <v>10</v>
      </c>
      <c r="H27" s="207"/>
      <c r="I27" s="207">
        <v>4</v>
      </c>
      <c r="J27" s="207"/>
      <c r="K27" s="209">
        <f t="shared" si="0"/>
        <v>1160</v>
      </c>
      <c r="L27" s="210">
        <f t="shared" si="12"/>
        <v>220</v>
      </c>
      <c r="M27" s="210">
        <v>2</v>
      </c>
      <c r="N27" s="211">
        <f t="shared" si="1"/>
        <v>5.858585858585859</v>
      </c>
      <c r="O27" s="211">
        <v>1</v>
      </c>
      <c r="P27" s="211">
        <v>0.8</v>
      </c>
      <c r="Q27" s="211">
        <f t="shared" si="11"/>
        <v>7.3232323232323235</v>
      </c>
      <c r="R27" s="212">
        <v>135.19999999999999</v>
      </c>
      <c r="S27" s="212">
        <v>2.5</v>
      </c>
      <c r="T27" s="212">
        <f t="shared" si="7"/>
        <v>5.7605876951331494</v>
      </c>
      <c r="U27" s="213">
        <f>VLOOKUP(Q27,'Tabla 310-15'!$B$13:$E$89,3)</f>
        <v>14</v>
      </c>
      <c r="V27" s="210">
        <f>VLOOKUP(T27,'TABLA 9'!$B$14:$C$55,2)</f>
        <v>8</v>
      </c>
      <c r="W27" s="210">
        <f t="shared" si="2"/>
        <v>8</v>
      </c>
      <c r="X27" s="210">
        <f t="shared" si="8"/>
        <v>8</v>
      </c>
      <c r="Y27" s="211" t="str">
        <f t="shared" si="3"/>
        <v>2  -  8</v>
      </c>
      <c r="Z27" s="207">
        <f t="shared" si="4"/>
        <v>8.3699999999999992</v>
      </c>
      <c r="AA27" s="210">
        <f>VLOOKUP(AF27,'Tabla 250-122'!$B$8:$F$30,3)</f>
        <v>14</v>
      </c>
      <c r="AB27" s="211" t="str">
        <f t="shared" si="9"/>
        <v>1 - 14  d</v>
      </c>
      <c r="AC27" s="210">
        <f>K27/2</f>
        <v>580</v>
      </c>
      <c r="AD27" s="210">
        <f>K27/2</f>
        <v>580</v>
      </c>
      <c r="AE27" s="210"/>
      <c r="AF27" s="212">
        <f t="shared" si="5"/>
        <v>7.3232323232323235</v>
      </c>
      <c r="AG27" s="209">
        <f t="shared" si="6"/>
        <v>2</v>
      </c>
      <c r="AH27" s="214">
        <f>VLOOKUP(AF27,INTERRUPTORES!$B$3:$C$22,2)</f>
        <v>15</v>
      </c>
      <c r="AI27" s="215">
        <f t="shared" si="10"/>
        <v>1.7206056437076313E-2</v>
      </c>
      <c r="AK27" s="307"/>
      <c r="AL27" s="307"/>
      <c r="AM27" s="307"/>
      <c r="AN27" s="307"/>
      <c r="AO27" s="263"/>
      <c r="AP27" s="263"/>
      <c r="AQ27" s="263"/>
      <c r="AR27" s="263"/>
    </row>
    <row r="28" spans="2:44" s="76" customFormat="1" ht="111" customHeight="1" thickBot="1" x14ac:dyDescent="0.25">
      <c r="B28" s="216">
        <v>14</v>
      </c>
      <c r="C28" s="217" t="s">
        <v>167</v>
      </c>
      <c r="D28" s="218"/>
      <c r="E28" s="219"/>
      <c r="F28" s="219">
        <v>16</v>
      </c>
      <c r="G28" s="219">
        <v>1</v>
      </c>
      <c r="H28" s="219"/>
      <c r="I28" s="219">
        <v>6</v>
      </c>
      <c r="J28" s="219"/>
      <c r="K28" s="220">
        <f t="shared" si="0"/>
        <v>916</v>
      </c>
      <c r="L28" s="221">
        <f t="shared" si="12"/>
        <v>220</v>
      </c>
      <c r="M28" s="221">
        <v>2</v>
      </c>
      <c r="N28" s="222">
        <f t="shared" si="1"/>
        <v>4.6262626262626263</v>
      </c>
      <c r="O28" s="222">
        <v>1</v>
      </c>
      <c r="P28" s="222">
        <v>0.8</v>
      </c>
      <c r="Q28" s="222">
        <f t="shared" si="11"/>
        <v>5.7828282828282829</v>
      </c>
      <c r="R28" s="223">
        <v>34</v>
      </c>
      <c r="S28" s="223">
        <v>2.5</v>
      </c>
      <c r="T28" s="223">
        <f t="shared" si="7"/>
        <v>1.1439485766758495</v>
      </c>
      <c r="U28" s="224">
        <f>VLOOKUP(Q28,'Tabla 310-15'!$B$13:$E$89,3)</f>
        <v>14</v>
      </c>
      <c r="V28" s="221">
        <f>VLOOKUP(T28,'TABLA 9'!$B$14:$C$55,2)</f>
        <v>14</v>
      </c>
      <c r="W28" s="221">
        <f t="shared" si="2"/>
        <v>14</v>
      </c>
      <c r="X28" s="221" t="str">
        <f t="shared" si="8"/>
        <v>12</v>
      </c>
      <c r="Y28" s="222" t="str">
        <f t="shared" si="3"/>
        <v>2  -  12</v>
      </c>
      <c r="Z28" s="219">
        <f t="shared" si="4"/>
        <v>2.08</v>
      </c>
      <c r="AA28" s="221">
        <f>VLOOKUP(AF28,'Tabla 250-122'!$B$8:$F$30,3)</f>
        <v>14</v>
      </c>
      <c r="AB28" s="222" t="str">
        <f t="shared" si="9"/>
        <v>1 - 14  d</v>
      </c>
      <c r="AC28" s="221">
        <f>K28/2</f>
        <v>458</v>
      </c>
      <c r="AD28" s="221"/>
      <c r="AE28" s="221">
        <f>K28/2</f>
        <v>458</v>
      </c>
      <c r="AF28" s="223">
        <f t="shared" si="5"/>
        <v>5.7828282828282829</v>
      </c>
      <c r="AG28" s="220">
        <f t="shared" si="6"/>
        <v>2</v>
      </c>
      <c r="AH28" s="225">
        <f>VLOOKUP(AF28,INTERRUPTORES!$B$3:$C$22,2)</f>
        <v>15</v>
      </c>
      <c r="AI28" s="226">
        <f t="shared" si="10"/>
        <v>1.3749381931200113E-2</v>
      </c>
      <c r="AK28" s="156"/>
      <c r="AL28" s="156"/>
      <c r="AM28" s="156"/>
      <c r="AN28" s="156"/>
      <c r="AO28" s="157"/>
      <c r="AP28" s="157"/>
      <c r="AQ28" s="157"/>
      <c r="AR28" s="157"/>
    </row>
    <row r="29" spans="2:44" s="74" customFormat="1" ht="19" thickBot="1" x14ac:dyDescent="0.2">
      <c r="B29" s="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6"/>
      <c r="U29" s="175"/>
      <c r="V29" s="175"/>
      <c r="W29" s="175"/>
      <c r="X29" s="175"/>
      <c r="Y29" s="175"/>
      <c r="Z29" s="175"/>
      <c r="AA29" s="175"/>
      <c r="AB29" s="177"/>
      <c r="AC29" s="177"/>
      <c r="AD29" s="177"/>
      <c r="AE29" s="177"/>
      <c r="AF29" s="175"/>
      <c r="AG29" s="175"/>
      <c r="AH29" s="175"/>
      <c r="AI29" s="1"/>
      <c r="AK29" s="261"/>
      <c r="AL29" s="261"/>
      <c r="AM29" s="261"/>
      <c r="AN29" s="261"/>
      <c r="AO29" s="311"/>
      <c r="AP29" s="311"/>
      <c r="AQ29" s="311"/>
      <c r="AR29" s="311"/>
    </row>
    <row r="30" spans="2:44" s="74" customFormat="1" ht="33.75" customHeight="1" thickBot="1" x14ac:dyDescent="0.25">
      <c r="B30" s="77"/>
      <c r="C30" s="175"/>
      <c r="D30" s="178" t="s">
        <v>6</v>
      </c>
      <c r="E30" s="179" t="e">
        <f>SUM(#REF!)</f>
        <v>#REF!</v>
      </c>
      <c r="F30" s="227">
        <f t="shared" ref="F30:K30" si="13">SUM(F15:F28)</f>
        <v>109</v>
      </c>
      <c r="G30" s="228">
        <f t="shared" si="13"/>
        <v>14</v>
      </c>
      <c r="H30" s="228">
        <f t="shared" si="13"/>
        <v>2</v>
      </c>
      <c r="I30" s="228">
        <f t="shared" si="13"/>
        <v>173</v>
      </c>
      <c r="J30" s="228">
        <f t="shared" si="13"/>
        <v>41</v>
      </c>
      <c r="K30" s="228">
        <f t="shared" si="13"/>
        <v>12602</v>
      </c>
      <c r="L30" s="228">
        <v>220</v>
      </c>
      <c r="M30" s="228">
        <v>3</v>
      </c>
      <c r="N30" s="229">
        <f>K30/(1.73*220*0.9)</f>
        <v>36.789863957494013</v>
      </c>
      <c r="O30" s="229">
        <v>1</v>
      </c>
      <c r="P30" s="229">
        <v>1</v>
      </c>
      <c r="Q30" s="229">
        <f>+N30/(O30*P30)</f>
        <v>36.789863957494013</v>
      </c>
      <c r="R30" s="229">
        <v>136</v>
      </c>
      <c r="S30" s="230">
        <v>2.5</v>
      </c>
      <c r="T30" s="230">
        <f>(2*SQRT(3)*N30*R30)/(L30*S30)</f>
        <v>31.513382714901898</v>
      </c>
      <c r="U30" s="231">
        <v>8</v>
      </c>
      <c r="V30" s="232">
        <f>VLOOKUP(T30,'TABLA 9'!$B$14:$C$55,2)</f>
        <v>2</v>
      </c>
      <c r="W30" s="232">
        <f>MIN(U30:V30)</f>
        <v>2</v>
      </c>
      <c r="X30" s="232">
        <f t="shared" si="8"/>
        <v>2</v>
      </c>
      <c r="Y30" s="233" t="str">
        <f>CONCATENATE(4," "," - "," ",X30)</f>
        <v>4  -  2</v>
      </c>
      <c r="Z30" s="230">
        <f>LOOKUP((V30),$F$45:$F$71,$E$45:$E$71)</f>
        <v>33.6</v>
      </c>
      <c r="AA30" s="232">
        <f>VLOOKUP(AF30,'Tabla 250-122'!$B$8:$F$30,3)</f>
        <v>10</v>
      </c>
      <c r="AB30" s="233" t="str">
        <f t="shared" si="9"/>
        <v>1 - 10  d</v>
      </c>
      <c r="AC30" s="232">
        <f>SUM(AC15:AC28)</f>
        <v>4176</v>
      </c>
      <c r="AD30" s="232">
        <f>SUM(AD15:AD28)</f>
        <v>4273</v>
      </c>
      <c r="AE30" s="232">
        <f>SUM(AE15:AE28)</f>
        <v>4153</v>
      </c>
      <c r="AF30" s="230">
        <f>+N30*1.25</f>
        <v>45.987329946867519</v>
      </c>
      <c r="AG30" s="231">
        <v>3</v>
      </c>
      <c r="AH30" s="234">
        <f>VLOOKUP(AF30,INTERRUPTORES!$B$3:$C$22,2)</f>
        <v>50</v>
      </c>
      <c r="AI30" s="235">
        <f>((2*SQRT(3)*N30*R30)/(Z30*L30))/100</f>
        <v>2.3447457377159153E-2</v>
      </c>
      <c r="AK30" s="261"/>
      <c r="AL30" s="261"/>
      <c r="AM30" s="261"/>
      <c r="AN30" s="261"/>
      <c r="AO30" s="311"/>
      <c r="AP30" s="311"/>
      <c r="AQ30" s="311"/>
      <c r="AR30" s="311"/>
    </row>
    <row r="31" spans="2:44" ht="18" x14ac:dyDescent="0.15">
      <c r="B31" s="117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75"/>
      <c r="Q31" s="175"/>
      <c r="R31" s="175"/>
      <c r="S31" s="175"/>
      <c r="T31" s="175"/>
      <c r="U31" s="175"/>
      <c r="V31" s="175"/>
      <c r="W31" s="175"/>
      <c r="X31" s="175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K31" s="262"/>
      <c r="AL31" s="262"/>
      <c r="AM31" s="262"/>
      <c r="AN31" s="262"/>
      <c r="AO31" s="260"/>
      <c r="AP31" s="260"/>
      <c r="AQ31" s="260"/>
      <c r="AR31" s="260"/>
    </row>
    <row r="32" spans="2:44" ht="18" x14ac:dyDescent="0.15">
      <c r="B32" s="118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2"/>
      <c r="Q32" s="182"/>
      <c r="R32" s="182"/>
      <c r="S32" s="182"/>
      <c r="T32" s="182"/>
      <c r="U32" s="182"/>
      <c r="V32" s="182"/>
      <c r="W32" s="182"/>
      <c r="X32" s="182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K32" s="262"/>
      <c r="AL32" s="262"/>
      <c r="AM32" s="262"/>
      <c r="AN32" s="262"/>
      <c r="AO32" s="260"/>
      <c r="AP32" s="260"/>
      <c r="AQ32" s="260"/>
      <c r="AR32" s="260"/>
    </row>
    <row r="33" spans="3:44" ht="19" thickBot="1" x14ac:dyDescent="0.2"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4"/>
      <c r="Q33" s="184"/>
      <c r="R33" s="184"/>
      <c r="S33" s="184"/>
      <c r="T33" s="184"/>
      <c r="U33" s="184"/>
      <c r="V33" s="184"/>
      <c r="W33" s="184"/>
      <c r="X33" s="184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262"/>
      <c r="AK33" s="262"/>
      <c r="AL33" s="262"/>
      <c r="AM33" s="262"/>
      <c r="AN33" s="262"/>
      <c r="AO33" s="260"/>
      <c r="AP33" s="260"/>
      <c r="AQ33" s="260"/>
      <c r="AR33" s="260"/>
    </row>
    <row r="34" spans="3:44" ht="18" customHeight="1" thickBot="1" x14ac:dyDescent="0.2">
      <c r="C34" s="183"/>
      <c r="D34" s="183"/>
      <c r="E34" s="183"/>
      <c r="F34" s="183"/>
      <c r="G34" s="183"/>
      <c r="H34" s="183"/>
      <c r="I34" s="183"/>
      <c r="J34" s="183"/>
      <c r="K34" s="185"/>
      <c r="L34" s="183"/>
      <c r="M34" s="183"/>
      <c r="N34" s="183"/>
      <c r="O34" s="183"/>
      <c r="P34" s="239" t="s">
        <v>174</v>
      </c>
      <c r="Q34" s="239"/>
      <c r="R34" s="239"/>
      <c r="S34" s="239"/>
      <c r="T34" s="252">
        <f>+MAX(AC30:AE30)</f>
        <v>4273</v>
      </c>
      <c r="U34" s="252">
        <f>-MIN(AC30:AE30)</f>
        <v>-4153</v>
      </c>
      <c r="V34" s="239" t="s">
        <v>30</v>
      </c>
      <c r="W34" s="278">
        <f>(AD30-AE30)/(AD30)</f>
        <v>2.8083313831032061E-2</v>
      </c>
      <c r="X34" s="186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262"/>
      <c r="AJ34" s="262"/>
      <c r="AK34" s="262"/>
      <c r="AL34" s="262"/>
      <c r="AM34" s="262"/>
      <c r="AN34" s="262"/>
    </row>
    <row r="35" spans="3:44" ht="15.75" customHeight="1" thickBot="1" x14ac:dyDescent="0.2"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239"/>
      <c r="Q35" s="239"/>
      <c r="R35" s="239"/>
      <c r="S35" s="239"/>
      <c r="T35" s="252"/>
      <c r="U35" s="252"/>
      <c r="V35" s="239"/>
      <c r="W35" s="278"/>
      <c r="X35" s="186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262"/>
      <c r="AJ35" s="262"/>
      <c r="AK35" s="262"/>
      <c r="AL35" s="262"/>
      <c r="AM35" s="262"/>
      <c r="AN35" s="262"/>
    </row>
    <row r="36" spans="3:44" ht="29.25" customHeight="1" thickBot="1" x14ac:dyDescent="0.2"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258" t="s">
        <v>5</v>
      </c>
      <c r="Q36" s="258"/>
      <c r="R36" s="258"/>
      <c r="S36" s="258"/>
      <c r="T36" s="254">
        <f>+MAX(AC30:AE30)</f>
        <v>4273</v>
      </c>
      <c r="U36" s="254"/>
      <c r="V36" s="239"/>
      <c r="W36" s="278"/>
      <c r="X36" s="186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J36" s="262"/>
      <c r="AK36" s="262"/>
      <c r="AL36" s="262"/>
      <c r="AM36" s="262"/>
      <c r="AN36" s="262"/>
    </row>
    <row r="37" spans="3:44" x14ac:dyDescent="0.15">
      <c r="AK37" s="262"/>
      <c r="AL37" s="262"/>
      <c r="AM37" s="262"/>
      <c r="AN37" s="262"/>
      <c r="AO37" s="262"/>
      <c r="AP37" s="262"/>
      <c r="AQ37" s="262"/>
      <c r="AR37" s="262"/>
    </row>
    <row r="38" spans="3:44" x14ac:dyDescent="0.15">
      <c r="AK38" s="262"/>
      <c r="AL38" s="262"/>
      <c r="AM38" s="262"/>
      <c r="AN38" s="262"/>
      <c r="AO38" s="262"/>
      <c r="AP38" s="262"/>
      <c r="AQ38" s="262"/>
      <c r="AR38" s="262"/>
    </row>
    <row r="39" spans="3:44" x14ac:dyDescent="0.15">
      <c r="AC39" s="2">
        <f>AC$42-AC30</f>
        <v>-4176</v>
      </c>
      <c r="AD39" s="2">
        <f>AC$42-AD30</f>
        <v>-4273</v>
      </c>
      <c r="AE39" s="2">
        <f>AC$42-AE30</f>
        <v>-4153</v>
      </c>
      <c r="AK39" s="262"/>
      <c r="AL39" s="262"/>
      <c r="AM39" s="262"/>
      <c r="AN39" s="262"/>
      <c r="AO39" s="262"/>
      <c r="AP39" s="262"/>
      <c r="AQ39" s="262"/>
      <c r="AR39" s="262"/>
    </row>
    <row r="40" spans="3:44" x14ac:dyDescent="0.15">
      <c r="AK40" s="262"/>
      <c r="AL40" s="262"/>
      <c r="AM40" s="262"/>
      <c r="AN40" s="262"/>
      <c r="AO40" s="262"/>
      <c r="AP40" s="262"/>
      <c r="AQ40" s="262"/>
      <c r="AR40" s="262"/>
    </row>
    <row r="41" spans="3:44" x14ac:dyDescent="0.15">
      <c r="AC41" s="2">
        <f>K30/3</f>
        <v>4200.666666666667</v>
      </c>
      <c r="AK41" s="262"/>
      <c r="AL41" s="262"/>
      <c r="AM41" s="262"/>
      <c r="AN41" s="262"/>
      <c r="AO41" s="262"/>
      <c r="AP41" s="262"/>
      <c r="AQ41" s="262"/>
      <c r="AR41" s="262"/>
    </row>
    <row r="42" spans="3:44" ht="14" thickBot="1" x14ac:dyDescent="0.2">
      <c r="AK42" s="262"/>
      <c r="AL42" s="262"/>
      <c r="AM42" s="262"/>
      <c r="AN42" s="262"/>
      <c r="AO42" s="262"/>
      <c r="AP42" s="262"/>
      <c r="AQ42" s="262"/>
      <c r="AR42" s="262"/>
    </row>
    <row r="43" spans="3:44" ht="12.75" customHeight="1" x14ac:dyDescent="0.15">
      <c r="D43" s="28" t="s">
        <v>56</v>
      </c>
      <c r="E43" s="276" t="s">
        <v>80</v>
      </c>
      <c r="F43" s="276" t="s">
        <v>44</v>
      </c>
      <c r="G43" s="69"/>
      <c r="H43" s="69"/>
      <c r="I43" s="69"/>
      <c r="J43" s="264" t="s">
        <v>56</v>
      </c>
      <c r="K43" s="265"/>
      <c r="L43" s="265"/>
      <c r="M43" s="268" t="s">
        <v>57</v>
      </c>
      <c r="N43" s="269"/>
      <c r="O43" s="270"/>
      <c r="R43" s="271"/>
      <c r="S43" s="271"/>
      <c r="T43" s="271"/>
      <c r="U43" s="271"/>
      <c r="V43" s="271"/>
      <c r="W43" s="93"/>
      <c r="X43" s="93"/>
      <c r="Y43" s="272"/>
      <c r="Z43" s="272"/>
      <c r="AA43" s="272"/>
      <c r="AB43" s="272"/>
      <c r="AK43" s="262"/>
      <c r="AL43" s="262"/>
      <c r="AM43" s="262"/>
      <c r="AN43" s="262"/>
      <c r="AO43" s="262"/>
      <c r="AP43" s="262"/>
      <c r="AQ43" s="262"/>
      <c r="AR43" s="262"/>
    </row>
    <row r="44" spans="3:44" ht="34.5" customHeight="1" thickBot="1" x14ac:dyDescent="0.2">
      <c r="D44" s="29"/>
      <c r="E44" s="277"/>
      <c r="F44" s="277"/>
      <c r="G44" s="70"/>
      <c r="H44" s="70"/>
      <c r="I44" s="70"/>
      <c r="J44" s="266"/>
      <c r="K44" s="267"/>
      <c r="L44" s="267"/>
      <c r="M44" s="273" t="s">
        <v>58</v>
      </c>
      <c r="N44" s="274"/>
      <c r="O44" s="275"/>
      <c r="R44" s="271"/>
      <c r="S44" s="271"/>
      <c r="T44" s="271"/>
      <c r="U44" s="271"/>
      <c r="V44" s="271"/>
      <c r="W44" s="93"/>
      <c r="X44" s="93"/>
      <c r="Y44" s="272"/>
      <c r="Z44" s="272"/>
      <c r="AA44" s="272"/>
      <c r="AB44" s="272"/>
      <c r="AC44" s="238" t="s">
        <v>82</v>
      </c>
      <c r="AD44" s="238"/>
      <c r="AE44" s="238"/>
      <c r="AF44" s="238"/>
      <c r="AK44" s="262"/>
      <c r="AL44" s="262"/>
      <c r="AM44" s="262"/>
      <c r="AN44" s="262"/>
      <c r="AO44" s="262"/>
      <c r="AP44" s="262"/>
      <c r="AQ44" s="262"/>
      <c r="AR44" s="262"/>
    </row>
    <row r="45" spans="3:44" ht="14" x14ac:dyDescent="0.15">
      <c r="E45" s="36">
        <v>33.6</v>
      </c>
      <c r="F45" s="38">
        <v>2</v>
      </c>
      <c r="G45" s="40">
        <v>95</v>
      </c>
      <c r="H45" s="40">
        <v>95</v>
      </c>
      <c r="I45" s="40">
        <v>95</v>
      </c>
      <c r="J45" s="40">
        <v>95</v>
      </c>
      <c r="K45" s="42">
        <v>115</v>
      </c>
      <c r="L45" s="43">
        <v>130</v>
      </c>
      <c r="M45" s="31">
        <v>75</v>
      </c>
      <c r="N45" s="30">
        <v>90</v>
      </c>
      <c r="O45" s="32">
        <v>100</v>
      </c>
      <c r="R45" s="101"/>
      <c r="S45" s="102"/>
      <c r="T45" s="94"/>
      <c r="U45" s="94"/>
      <c r="V45" s="94"/>
      <c r="W45" s="94"/>
      <c r="X45" s="94"/>
      <c r="Y45" s="46"/>
      <c r="Z45" s="46"/>
      <c r="AA45" s="46"/>
      <c r="AB45" s="46"/>
      <c r="AC45" s="238" t="s">
        <v>83</v>
      </c>
      <c r="AD45" s="238" t="s">
        <v>84</v>
      </c>
      <c r="AE45" s="238"/>
      <c r="AF45" s="238"/>
      <c r="AK45" s="262"/>
      <c r="AL45" s="262"/>
      <c r="AM45" s="262"/>
      <c r="AN45" s="262"/>
      <c r="AO45" s="262"/>
      <c r="AP45" s="262"/>
      <c r="AQ45" s="262"/>
      <c r="AR45" s="262"/>
    </row>
    <row r="46" spans="3:44" ht="14" x14ac:dyDescent="0.15">
      <c r="E46" s="47">
        <v>26.7</v>
      </c>
      <c r="F46" s="48">
        <v>3</v>
      </c>
      <c r="G46" s="49">
        <v>85</v>
      </c>
      <c r="H46" s="49">
        <v>85</v>
      </c>
      <c r="I46" s="49">
        <v>85</v>
      </c>
      <c r="J46" s="49">
        <v>85</v>
      </c>
      <c r="K46" s="50">
        <v>100</v>
      </c>
      <c r="L46" s="51">
        <v>115</v>
      </c>
      <c r="M46" s="52">
        <v>65</v>
      </c>
      <c r="N46" s="53">
        <v>75</v>
      </c>
      <c r="O46" s="54">
        <v>85</v>
      </c>
      <c r="R46" s="103"/>
      <c r="S46" s="95"/>
      <c r="T46" s="95"/>
      <c r="U46" s="95"/>
      <c r="V46" s="95"/>
      <c r="W46" s="95"/>
      <c r="X46" s="95"/>
      <c r="Y46" s="46"/>
      <c r="Z46" s="46"/>
      <c r="AA46" s="46"/>
      <c r="AB46" s="46"/>
      <c r="AC46" s="238"/>
      <c r="AD46" s="55" t="s">
        <v>41</v>
      </c>
      <c r="AE46" s="55" t="s">
        <v>42</v>
      </c>
      <c r="AF46" s="55" t="s">
        <v>43</v>
      </c>
      <c r="AK46" s="262"/>
      <c r="AL46" s="262"/>
      <c r="AM46" s="262"/>
      <c r="AN46" s="262"/>
      <c r="AO46" s="262"/>
      <c r="AP46" s="262"/>
      <c r="AQ46" s="262"/>
      <c r="AR46" s="262"/>
    </row>
    <row r="47" spans="3:44" ht="14" x14ac:dyDescent="0.15">
      <c r="E47" s="36">
        <v>21.2</v>
      </c>
      <c r="F47" s="38">
        <v>4</v>
      </c>
      <c r="G47" s="40">
        <v>70</v>
      </c>
      <c r="H47" s="40">
        <v>70</v>
      </c>
      <c r="I47" s="40">
        <v>70</v>
      </c>
      <c r="J47" s="40">
        <v>70</v>
      </c>
      <c r="K47" s="42">
        <v>85</v>
      </c>
      <c r="L47" s="43">
        <v>95</v>
      </c>
      <c r="M47" s="31">
        <v>55</v>
      </c>
      <c r="N47" s="30">
        <v>65</v>
      </c>
      <c r="O47" s="32">
        <v>75</v>
      </c>
      <c r="R47" s="95"/>
      <c r="S47" s="95"/>
      <c r="T47" s="95"/>
      <c r="U47" s="95"/>
      <c r="V47" s="95"/>
      <c r="W47" s="95"/>
      <c r="X47" s="95"/>
      <c r="Y47" s="46"/>
      <c r="Z47" s="46"/>
      <c r="AA47" s="46"/>
      <c r="AB47" s="46"/>
      <c r="AC47" s="56" t="s">
        <v>85</v>
      </c>
      <c r="AD47" s="56">
        <v>1.29</v>
      </c>
      <c r="AE47" s="56">
        <v>1.2</v>
      </c>
      <c r="AF47" s="56">
        <v>1.1499999999999999</v>
      </c>
      <c r="AK47" s="262"/>
      <c r="AL47" s="262"/>
      <c r="AM47" s="262"/>
      <c r="AN47" s="262"/>
      <c r="AO47" s="262"/>
      <c r="AP47" s="262"/>
      <c r="AQ47" s="262"/>
      <c r="AR47" s="262"/>
    </row>
    <row r="48" spans="3:44" ht="14" x14ac:dyDescent="0.15">
      <c r="E48" s="47">
        <v>13.3</v>
      </c>
      <c r="F48" s="48">
        <v>6</v>
      </c>
      <c r="G48" s="49">
        <v>55</v>
      </c>
      <c r="H48" s="49">
        <v>55</v>
      </c>
      <c r="I48" s="49">
        <v>55</v>
      </c>
      <c r="J48" s="49">
        <v>55</v>
      </c>
      <c r="K48" s="50">
        <v>65</v>
      </c>
      <c r="L48" s="51">
        <v>75</v>
      </c>
      <c r="M48" s="52">
        <v>40</v>
      </c>
      <c r="N48" s="53">
        <v>50</v>
      </c>
      <c r="O48" s="54">
        <v>55</v>
      </c>
      <c r="R48" s="249" t="s">
        <v>104</v>
      </c>
      <c r="S48" s="249"/>
      <c r="T48" s="249"/>
      <c r="U48" s="96"/>
      <c r="V48" s="96"/>
      <c r="W48" s="96"/>
      <c r="X48" s="96"/>
      <c r="Y48" s="46"/>
      <c r="Z48" s="46"/>
      <c r="AA48" s="46"/>
      <c r="AB48" s="46"/>
      <c r="AC48" s="57" t="s">
        <v>94</v>
      </c>
      <c r="AD48" s="56">
        <v>1.22</v>
      </c>
      <c r="AE48" s="56">
        <v>1.1499999999999999</v>
      </c>
      <c r="AF48" s="56">
        <v>1.1200000000000001</v>
      </c>
      <c r="AK48" s="262"/>
      <c r="AL48" s="262"/>
      <c r="AM48" s="262"/>
      <c r="AN48" s="262"/>
      <c r="AO48" s="262"/>
      <c r="AP48" s="262"/>
      <c r="AQ48" s="262"/>
      <c r="AR48" s="262"/>
    </row>
    <row r="49" spans="5:44" ht="15" x14ac:dyDescent="0.15">
      <c r="E49" s="36">
        <v>8.3699999999999992</v>
      </c>
      <c r="F49" s="38">
        <v>8</v>
      </c>
      <c r="G49" s="40">
        <v>40</v>
      </c>
      <c r="H49" s="40">
        <v>40</v>
      </c>
      <c r="I49" s="40">
        <v>40</v>
      </c>
      <c r="J49" s="40">
        <v>40</v>
      </c>
      <c r="K49" s="42">
        <v>50</v>
      </c>
      <c r="L49" s="43">
        <v>55</v>
      </c>
      <c r="M49" s="31" t="s">
        <v>59</v>
      </c>
      <c r="N49" s="30" t="s">
        <v>59</v>
      </c>
      <c r="O49" s="32" t="s">
        <v>59</v>
      </c>
      <c r="R49" s="249"/>
      <c r="S49" s="249"/>
      <c r="T49" s="249"/>
      <c r="U49" s="96"/>
      <c r="V49" s="96"/>
      <c r="W49" s="96"/>
      <c r="X49" s="96"/>
      <c r="Y49" s="46"/>
      <c r="Z49" s="46"/>
      <c r="AA49" s="46"/>
      <c r="AB49" s="46"/>
      <c r="AC49" s="56" t="s">
        <v>86</v>
      </c>
      <c r="AD49" s="56">
        <v>1.1499999999999999</v>
      </c>
      <c r="AE49" s="56">
        <v>1.1100000000000001</v>
      </c>
      <c r="AF49" s="56">
        <v>1.08</v>
      </c>
      <c r="AK49" s="262"/>
      <c r="AL49" s="262"/>
      <c r="AM49" s="262"/>
      <c r="AN49" s="262"/>
      <c r="AO49" s="262"/>
      <c r="AP49" s="262"/>
      <c r="AQ49" s="262"/>
      <c r="AR49" s="262"/>
    </row>
    <row r="50" spans="5:44" ht="15" x14ac:dyDescent="0.15">
      <c r="E50" s="47">
        <v>5.26</v>
      </c>
      <c r="F50" s="48">
        <v>10</v>
      </c>
      <c r="G50" s="49">
        <v>30</v>
      </c>
      <c r="H50" s="49">
        <v>30</v>
      </c>
      <c r="I50" s="49">
        <v>30</v>
      </c>
      <c r="J50" s="49">
        <v>30</v>
      </c>
      <c r="K50" s="50">
        <v>35</v>
      </c>
      <c r="L50" s="51">
        <v>40</v>
      </c>
      <c r="M50" s="52" t="s">
        <v>59</v>
      </c>
      <c r="N50" s="53" t="s">
        <v>59</v>
      </c>
      <c r="O50" s="54" t="s">
        <v>59</v>
      </c>
      <c r="R50" s="249"/>
      <c r="S50" s="249"/>
      <c r="T50" s="249"/>
      <c r="U50" s="97"/>
      <c r="V50" s="97"/>
      <c r="W50" s="97"/>
      <c r="X50" s="97"/>
      <c r="Y50" s="46"/>
      <c r="Z50" s="46"/>
      <c r="AA50" s="46"/>
      <c r="AB50" s="46"/>
      <c r="AC50" s="56" t="s">
        <v>87</v>
      </c>
      <c r="AD50" s="56">
        <v>1.08</v>
      </c>
      <c r="AE50" s="56">
        <v>1.05</v>
      </c>
      <c r="AF50" s="56">
        <v>1.04</v>
      </c>
      <c r="AK50" s="262"/>
      <c r="AL50" s="262"/>
      <c r="AM50" s="262"/>
      <c r="AN50" s="262"/>
      <c r="AO50" s="262"/>
      <c r="AP50" s="262"/>
      <c r="AQ50" s="262"/>
      <c r="AR50" s="262"/>
    </row>
    <row r="51" spans="5:44" ht="37.5" customHeight="1" x14ac:dyDescent="0.15">
      <c r="E51" s="36">
        <v>3.31</v>
      </c>
      <c r="F51" s="38">
        <v>12</v>
      </c>
      <c r="G51" s="40">
        <v>20</v>
      </c>
      <c r="H51" s="40">
        <v>20</v>
      </c>
      <c r="I51" s="40">
        <v>20</v>
      </c>
      <c r="J51" s="40">
        <v>20</v>
      </c>
      <c r="K51" s="42">
        <v>25</v>
      </c>
      <c r="L51" s="43">
        <v>30</v>
      </c>
      <c r="M51" s="31" t="s">
        <v>59</v>
      </c>
      <c r="N51" s="30" t="s">
        <v>59</v>
      </c>
      <c r="O51" s="32" t="s">
        <v>59</v>
      </c>
      <c r="R51" s="246" t="s">
        <v>95</v>
      </c>
      <c r="S51" s="246" t="s">
        <v>96</v>
      </c>
      <c r="T51" s="246"/>
      <c r="U51" s="98"/>
      <c r="V51" s="98"/>
      <c r="W51" s="98"/>
      <c r="X51" s="98"/>
      <c r="Y51" s="46"/>
      <c r="Z51" s="46"/>
      <c r="AA51" s="46"/>
      <c r="AB51" s="46"/>
      <c r="AC51" s="56" t="s">
        <v>88</v>
      </c>
      <c r="AD51" s="56">
        <v>1</v>
      </c>
      <c r="AE51" s="56">
        <v>1</v>
      </c>
      <c r="AF51" s="56">
        <v>1</v>
      </c>
      <c r="AK51" s="262"/>
      <c r="AL51" s="262"/>
      <c r="AM51" s="262"/>
      <c r="AN51" s="262"/>
      <c r="AO51" s="262"/>
      <c r="AP51" s="262"/>
      <c r="AQ51" s="262"/>
      <c r="AR51" s="262"/>
    </row>
    <row r="52" spans="5:44" ht="15" x14ac:dyDescent="0.15">
      <c r="E52" s="47">
        <v>2.08</v>
      </c>
      <c r="F52" s="48">
        <v>14</v>
      </c>
      <c r="G52" s="49">
        <v>15</v>
      </c>
      <c r="H52" s="49">
        <v>15</v>
      </c>
      <c r="I52" s="49">
        <v>15</v>
      </c>
      <c r="J52" s="49">
        <v>15</v>
      </c>
      <c r="K52" s="50">
        <v>20</v>
      </c>
      <c r="L52" s="51">
        <v>25</v>
      </c>
      <c r="M52" s="52" t="s">
        <v>59</v>
      </c>
      <c r="N52" s="53" t="s">
        <v>59</v>
      </c>
      <c r="O52" s="54" t="s">
        <v>59</v>
      </c>
      <c r="R52" s="246"/>
      <c r="S52" s="246"/>
      <c r="T52" s="246"/>
      <c r="U52" s="98"/>
      <c r="V52" s="98"/>
      <c r="W52" s="98"/>
      <c r="X52" s="98"/>
      <c r="Y52" s="46"/>
      <c r="Z52" s="46"/>
      <c r="AA52" s="46"/>
      <c r="AB52" s="46"/>
      <c r="AC52" s="56" t="s">
        <v>66</v>
      </c>
      <c r="AD52" s="56">
        <v>0.91</v>
      </c>
      <c r="AE52" s="56">
        <v>0.94</v>
      </c>
      <c r="AF52" s="56">
        <v>0.96</v>
      </c>
      <c r="AK52" s="262"/>
      <c r="AL52" s="262"/>
      <c r="AM52" s="262"/>
      <c r="AN52" s="262"/>
      <c r="AO52" s="262"/>
      <c r="AP52" s="262"/>
      <c r="AQ52" s="262"/>
      <c r="AR52" s="262"/>
    </row>
    <row r="53" spans="5:44" ht="15" x14ac:dyDescent="0.15">
      <c r="E53" s="36">
        <v>53.49</v>
      </c>
      <c r="F53" s="38" t="s">
        <v>34</v>
      </c>
      <c r="G53" s="40">
        <v>125</v>
      </c>
      <c r="H53" s="40">
        <v>125</v>
      </c>
      <c r="I53" s="40">
        <v>125</v>
      </c>
      <c r="J53" s="40">
        <v>125</v>
      </c>
      <c r="K53" s="42">
        <v>150</v>
      </c>
      <c r="L53" s="43">
        <v>170</v>
      </c>
      <c r="M53" s="31">
        <v>100</v>
      </c>
      <c r="N53" s="30">
        <v>120</v>
      </c>
      <c r="O53" s="32">
        <v>135</v>
      </c>
      <c r="R53" s="105" t="s">
        <v>101</v>
      </c>
      <c r="S53" s="246">
        <v>80</v>
      </c>
      <c r="T53" s="246"/>
      <c r="U53" s="98"/>
      <c r="V53" s="98"/>
      <c r="W53" s="98"/>
      <c r="X53" s="98"/>
      <c r="Y53" s="46"/>
      <c r="Z53" s="46"/>
      <c r="AA53" s="46"/>
      <c r="AB53" s="46"/>
      <c r="AC53" s="56" t="s">
        <v>67</v>
      </c>
      <c r="AD53" s="56">
        <v>0.82</v>
      </c>
      <c r="AE53" s="56">
        <v>0.88</v>
      </c>
      <c r="AF53" s="56">
        <v>0.91</v>
      </c>
      <c r="AK53" s="262"/>
      <c r="AL53" s="262"/>
      <c r="AM53" s="262"/>
      <c r="AN53" s="262"/>
      <c r="AO53" s="262"/>
      <c r="AP53" s="262"/>
      <c r="AQ53" s="262"/>
      <c r="AR53" s="262"/>
    </row>
    <row r="54" spans="5:44" ht="15" x14ac:dyDescent="0.15">
      <c r="E54" s="47">
        <v>67.430000000000007</v>
      </c>
      <c r="F54" s="48" t="s">
        <v>60</v>
      </c>
      <c r="G54" s="49">
        <v>145</v>
      </c>
      <c r="H54" s="49">
        <v>145</v>
      </c>
      <c r="I54" s="49">
        <v>145</v>
      </c>
      <c r="J54" s="49">
        <v>145</v>
      </c>
      <c r="K54" s="50">
        <v>175</v>
      </c>
      <c r="L54" s="51">
        <v>195</v>
      </c>
      <c r="M54" s="52">
        <v>115</v>
      </c>
      <c r="N54" s="53">
        <v>135</v>
      </c>
      <c r="O54" s="54">
        <v>150</v>
      </c>
      <c r="R54" s="105" t="s">
        <v>102</v>
      </c>
      <c r="S54" s="246">
        <v>70</v>
      </c>
      <c r="T54" s="246"/>
      <c r="U54" s="98"/>
      <c r="V54" s="98"/>
      <c r="W54" s="98"/>
      <c r="X54" s="98"/>
      <c r="Y54" s="46"/>
      <c r="Z54" s="46"/>
      <c r="AA54" s="46"/>
      <c r="AB54" s="46"/>
      <c r="AC54" s="56" t="s">
        <v>68</v>
      </c>
      <c r="AD54" s="56">
        <v>0.71</v>
      </c>
      <c r="AE54" s="56">
        <v>0.82</v>
      </c>
      <c r="AF54" s="56">
        <v>0.87</v>
      </c>
      <c r="AK54" s="262"/>
      <c r="AL54" s="262"/>
      <c r="AM54" s="262"/>
      <c r="AN54" s="262"/>
      <c r="AO54" s="262"/>
      <c r="AP54" s="262"/>
      <c r="AQ54" s="262"/>
      <c r="AR54" s="262"/>
    </row>
    <row r="55" spans="5:44" ht="15" x14ac:dyDescent="0.15">
      <c r="E55" s="36">
        <v>85.01</v>
      </c>
      <c r="F55" s="38" t="s">
        <v>61</v>
      </c>
      <c r="G55" s="40">
        <v>165</v>
      </c>
      <c r="H55" s="40">
        <v>165</v>
      </c>
      <c r="I55" s="40">
        <v>165</v>
      </c>
      <c r="J55" s="40">
        <v>165</v>
      </c>
      <c r="K55" s="42">
        <v>200</v>
      </c>
      <c r="L55" s="43">
        <v>225</v>
      </c>
      <c r="M55" s="31">
        <v>130</v>
      </c>
      <c r="N55" s="30">
        <v>155</v>
      </c>
      <c r="O55" s="32">
        <v>175</v>
      </c>
      <c r="R55" s="105" t="s">
        <v>103</v>
      </c>
      <c r="S55" s="246">
        <v>50</v>
      </c>
      <c r="T55" s="246"/>
      <c r="U55" s="98"/>
      <c r="V55" s="98"/>
      <c r="W55" s="98"/>
      <c r="X55" s="98"/>
      <c r="Y55" s="46"/>
      <c r="Z55" s="46"/>
      <c r="AA55" s="46"/>
      <c r="AB55" s="46"/>
      <c r="AC55" s="56" t="s">
        <v>69</v>
      </c>
      <c r="AD55" s="56">
        <v>0.57999999999999996</v>
      </c>
      <c r="AE55" s="56">
        <v>0.75</v>
      </c>
      <c r="AF55" s="56">
        <v>0.82</v>
      </c>
      <c r="AK55" s="262"/>
      <c r="AL55" s="262"/>
      <c r="AM55" s="262"/>
      <c r="AN55" s="262"/>
      <c r="AO55" s="262"/>
      <c r="AP55" s="262"/>
      <c r="AQ55" s="262"/>
      <c r="AR55" s="262"/>
    </row>
    <row r="56" spans="5:44" ht="15" x14ac:dyDescent="0.15">
      <c r="E56" s="47">
        <v>107.2</v>
      </c>
      <c r="F56" s="48" t="s">
        <v>62</v>
      </c>
      <c r="G56" s="49">
        <v>195</v>
      </c>
      <c r="H56" s="49">
        <v>195</v>
      </c>
      <c r="I56" s="49">
        <v>195</v>
      </c>
      <c r="J56" s="49">
        <v>195</v>
      </c>
      <c r="K56" s="50">
        <v>230</v>
      </c>
      <c r="L56" s="51">
        <v>260</v>
      </c>
      <c r="M56" s="52">
        <v>150</v>
      </c>
      <c r="N56" s="53">
        <v>180</v>
      </c>
      <c r="O56" s="54">
        <v>205</v>
      </c>
      <c r="R56" s="104" t="s">
        <v>97</v>
      </c>
      <c r="S56" s="246">
        <v>45</v>
      </c>
      <c r="T56" s="246"/>
      <c r="U56" s="98"/>
      <c r="V56" s="98"/>
      <c r="W56" s="98"/>
      <c r="X56" s="98"/>
      <c r="Y56" s="46"/>
      <c r="Z56" s="46"/>
      <c r="AA56" s="46"/>
      <c r="AB56" s="46"/>
      <c r="AC56" s="56" t="s">
        <v>70</v>
      </c>
      <c r="AD56" s="56">
        <v>0.41</v>
      </c>
      <c r="AE56" s="56">
        <v>0.67</v>
      </c>
      <c r="AF56" s="56">
        <v>0.76</v>
      </c>
      <c r="AK56" s="262"/>
      <c r="AL56" s="262"/>
      <c r="AM56" s="262"/>
      <c r="AN56" s="262"/>
      <c r="AO56" s="262"/>
      <c r="AP56" s="262"/>
      <c r="AQ56" s="262"/>
      <c r="AR56" s="262"/>
    </row>
    <row r="57" spans="5:44" ht="14" x14ac:dyDescent="0.15">
      <c r="E57" s="36">
        <v>127</v>
      </c>
      <c r="F57" s="38">
        <v>250</v>
      </c>
      <c r="G57" s="40">
        <v>215</v>
      </c>
      <c r="H57" s="40">
        <v>215</v>
      </c>
      <c r="I57" s="40">
        <v>215</v>
      </c>
      <c r="J57" s="40">
        <v>215</v>
      </c>
      <c r="K57" s="42">
        <v>255</v>
      </c>
      <c r="L57" s="43">
        <v>290</v>
      </c>
      <c r="M57" s="31">
        <v>170</v>
      </c>
      <c r="N57" s="30">
        <v>205</v>
      </c>
      <c r="O57" s="32">
        <v>230</v>
      </c>
      <c r="R57" s="104" t="s">
        <v>98</v>
      </c>
      <c r="S57" s="246">
        <v>40</v>
      </c>
      <c r="T57" s="246"/>
      <c r="U57" s="98"/>
      <c r="V57" s="98"/>
      <c r="W57" s="98"/>
      <c r="X57" s="98"/>
      <c r="Y57" s="46"/>
      <c r="Z57" s="46"/>
      <c r="AA57" s="46"/>
      <c r="AB57" s="46"/>
      <c r="AC57" s="56" t="s">
        <v>71</v>
      </c>
      <c r="AD57" s="56" t="s">
        <v>81</v>
      </c>
      <c r="AE57" s="56">
        <v>0.57999999999999996</v>
      </c>
      <c r="AF57" s="56">
        <v>0.71</v>
      </c>
      <c r="AK57" s="262"/>
      <c r="AL57" s="262"/>
      <c r="AM57" s="262"/>
      <c r="AN57" s="262"/>
      <c r="AO57" s="262"/>
      <c r="AP57" s="262"/>
      <c r="AQ57" s="262"/>
      <c r="AR57" s="262"/>
    </row>
    <row r="58" spans="5:44" ht="14" x14ac:dyDescent="0.15">
      <c r="E58" s="47">
        <v>152</v>
      </c>
      <c r="F58" s="48">
        <v>300</v>
      </c>
      <c r="G58" s="49">
        <v>240</v>
      </c>
      <c r="H58" s="49">
        <v>240</v>
      </c>
      <c r="I58" s="49">
        <v>240</v>
      </c>
      <c r="J58" s="49">
        <v>240</v>
      </c>
      <c r="K58" s="50">
        <v>285</v>
      </c>
      <c r="L58" s="51">
        <v>320</v>
      </c>
      <c r="M58" s="52">
        <v>195</v>
      </c>
      <c r="N58" s="53">
        <v>230</v>
      </c>
      <c r="O58" s="54">
        <v>260</v>
      </c>
      <c r="R58" s="104" t="s">
        <v>99</v>
      </c>
      <c r="S58" s="246">
        <v>35</v>
      </c>
      <c r="T58" s="246"/>
      <c r="U58" s="98"/>
      <c r="V58" s="98"/>
      <c r="W58" s="98"/>
      <c r="X58" s="98"/>
      <c r="Y58" s="46"/>
      <c r="Z58" s="46"/>
      <c r="AA58" s="46"/>
      <c r="AB58" s="46"/>
      <c r="AC58" s="56" t="s">
        <v>89</v>
      </c>
      <c r="AD58" s="56" t="s">
        <v>81</v>
      </c>
      <c r="AE58" s="56">
        <v>0.47</v>
      </c>
      <c r="AF58" s="56">
        <v>0.65</v>
      </c>
      <c r="AK58" s="262"/>
      <c r="AL58" s="262"/>
      <c r="AM58" s="262"/>
      <c r="AN58" s="262"/>
      <c r="AO58" s="262"/>
      <c r="AP58" s="262"/>
      <c r="AQ58" s="262"/>
      <c r="AR58" s="262"/>
    </row>
    <row r="59" spans="5:44" ht="14" x14ac:dyDescent="0.15">
      <c r="E59" s="36">
        <v>177</v>
      </c>
      <c r="F59" s="38">
        <v>350</v>
      </c>
      <c r="G59" s="40">
        <v>260</v>
      </c>
      <c r="H59" s="40">
        <v>260</v>
      </c>
      <c r="I59" s="40">
        <v>260</v>
      </c>
      <c r="J59" s="40">
        <v>260</v>
      </c>
      <c r="K59" s="42">
        <v>310</v>
      </c>
      <c r="L59" s="43">
        <v>350</v>
      </c>
      <c r="M59" s="31">
        <v>210</v>
      </c>
      <c r="N59" s="30">
        <v>250</v>
      </c>
      <c r="O59" s="32">
        <v>280</v>
      </c>
      <c r="R59" s="98"/>
      <c r="S59" s="98"/>
      <c r="T59" s="98"/>
      <c r="U59" s="98"/>
      <c r="V59" s="98"/>
      <c r="W59" s="98"/>
      <c r="X59" s="98"/>
      <c r="Y59" s="46"/>
      <c r="Z59" s="46"/>
      <c r="AA59" s="46"/>
      <c r="AB59" s="46"/>
      <c r="AC59" s="56" t="s">
        <v>90</v>
      </c>
      <c r="AD59" s="56" t="s">
        <v>81</v>
      </c>
      <c r="AE59" s="56">
        <v>0.33</v>
      </c>
      <c r="AF59" s="56">
        <v>0.57999999999999996</v>
      </c>
      <c r="AK59" s="262"/>
      <c r="AL59" s="262"/>
      <c r="AM59" s="262"/>
      <c r="AN59" s="262"/>
      <c r="AO59" s="262"/>
      <c r="AP59" s="262"/>
      <c r="AQ59" s="262"/>
      <c r="AR59" s="262"/>
    </row>
    <row r="60" spans="5:44" ht="14" x14ac:dyDescent="0.15">
      <c r="E60" s="47">
        <v>203</v>
      </c>
      <c r="F60" s="48">
        <v>400</v>
      </c>
      <c r="G60" s="49">
        <v>280</v>
      </c>
      <c r="H60" s="49">
        <v>280</v>
      </c>
      <c r="I60" s="49">
        <v>280</v>
      </c>
      <c r="J60" s="49">
        <v>280</v>
      </c>
      <c r="K60" s="50">
        <v>335</v>
      </c>
      <c r="L60" s="51">
        <v>380</v>
      </c>
      <c r="M60" s="52">
        <v>225</v>
      </c>
      <c r="N60" s="53">
        <v>270</v>
      </c>
      <c r="O60" s="54">
        <v>305</v>
      </c>
      <c r="R60" s="101"/>
      <c r="S60" s="102"/>
      <c r="T60" s="94"/>
      <c r="U60" s="94"/>
      <c r="V60" s="94"/>
      <c r="W60" s="94"/>
      <c r="X60" s="94"/>
      <c r="Y60" s="46"/>
      <c r="Z60" s="46"/>
      <c r="AA60" s="46"/>
      <c r="AB60" s="46"/>
      <c r="AC60" s="56" t="s">
        <v>91</v>
      </c>
      <c r="AD60" s="56" t="s">
        <v>81</v>
      </c>
      <c r="AE60" s="56" t="s">
        <v>81</v>
      </c>
      <c r="AF60" s="56">
        <v>0.5</v>
      </c>
      <c r="AK60" s="262"/>
      <c r="AL60" s="262"/>
      <c r="AM60" s="262"/>
      <c r="AN60" s="262"/>
      <c r="AO60" s="262"/>
      <c r="AP60" s="262"/>
      <c r="AQ60" s="262"/>
      <c r="AR60" s="262"/>
    </row>
    <row r="61" spans="5:44" ht="14" x14ac:dyDescent="0.15">
      <c r="E61" s="36">
        <v>253</v>
      </c>
      <c r="F61" s="38">
        <v>500</v>
      </c>
      <c r="G61" s="40">
        <v>320</v>
      </c>
      <c r="H61" s="40">
        <v>320</v>
      </c>
      <c r="I61" s="40">
        <v>320</v>
      </c>
      <c r="J61" s="40">
        <v>320</v>
      </c>
      <c r="K61" s="42">
        <v>380</v>
      </c>
      <c r="L61" s="43">
        <v>430</v>
      </c>
      <c r="M61" s="31">
        <v>260</v>
      </c>
      <c r="N61" s="30">
        <v>310</v>
      </c>
      <c r="O61" s="32">
        <v>350</v>
      </c>
      <c r="R61" s="101"/>
      <c r="S61" s="102"/>
      <c r="T61" s="94"/>
      <c r="U61" s="94"/>
      <c r="V61" s="94"/>
      <c r="W61" s="94"/>
      <c r="X61" s="94"/>
      <c r="Y61" s="46"/>
      <c r="Z61" s="46"/>
      <c r="AA61" s="46"/>
      <c r="AB61" s="46"/>
      <c r="AC61" s="56" t="s">
        <v>92</v>
      </c>
      <c r="AD61" s="56" t="s">
        <v>81</v>
      </c>
      <c r="AE61" s="56" t="s">
        <v>81</v>
      </c>
      <c r="AF61" s="56">
        <v>0.41</v>
      </c>
      <c r="AK61" s="262"/>
      <c r="AL61" s="262"/>
      <c r="AM61" s="262"/>
      <c r="AN61" s="262"/>
      <c r="AO61" s="262"/>
      <c r="AP61" s="262"/>
      <c r="AQ61" s="262"/>
      <c r="AR61" s="262"/>
    </row>
    <row r="62" spans="5:44" ht="14" x14ac:dyDescent="0.15">
      <c r="E62" s="47">
        <v>304</v>
      </c>
      <c r="F62" s="48">
        <v>600</v>
      </c>
      <c r="G62" s="49">
        <v>350</v>
      </c>
      <c r="H62" s="49">
        <v>350</v>
      </c>
      <c r="I62" s="49">
        <v>350</v>
      </c>
      <c r="J62" s="49">
        <v>350</v>
      </c>
      <c r="K62" s="50">
        <v>420</v>
      </c>
      <c r="L62" s="51">
        <v>475</v>
      </c>
      <c r="M62" s="52">
        <v>285</v>
      </c>
      <c r="N62" s="53">
        <v>340</v>
      </c>
      <c r="O62" s="54">
        <v>385</v>
      </c>
      <c r="R62" s="101"/>
      <c r="S62" s="102"/>
      <c r="T62" s="94"/>
      <c r="U62" s="94"/>
      <c r="V62" s="94"/>
      <c r="W62" s="94"/>
      <c r="X62" s="94"/>
      <c r="Y62" s="46"/>
      <c r="Z62" s="46"/>
      <c r="AA62" s="46"/>
      <c r="AB62" s="46"/>
      <c r="AC62" s="56" t="s">
        <v>93</v>
      </c>
      <c r="AD62" s="56" t="s">
        <v>81</v>
      </c>
      <c r="AE62" s="56" t="s">
        <v>81</v>
      </c>
      <c r="AF62" s="56">
        <v>0.28999999999999998</v>
      </c>
      <c r="AK62" s="262"/>
      <c r="AL62" s="262"/>
      <c r="AM62" s="262"/>
      <c r="AN62" s="262"/>
      <c r="AO62" s="262"/>
      <c r="AP62" s="262"/>
      <c r="AQ62" s="262"/>
      <c r="AR62" s="262"/>
    </row>
    <row r="63" spans="5:44" ht="14" x14ac:dyDescent="0.15">
      <c r="E63" s="36">
        <v>355</v>
      </c>
      <c r="F63" s="38">
        <v>700</v>
      </c>
      <c r="G63" s="40">
        <v>385</v>
      </c>
      <c r="H63" s="40">
        <v>385</v>
      </c>
      <c r="I63" s="40">
        <v>385</v>
      </c>
      <c r="J63" s="40">
        <v>385</v>
      </c>
      <c r="K63" s="42">
        <v>460</v>
      </c>
      <c r="L63" s="43">
        <v>520</v>
      </c>
      <c r="M63" s="31">
        <v>315</v>
      </c>
      <c r="N63" s="30">
        <v>375</v>
      </c>
      <c r="O63" s="32">
        <v>425</v>
      </c>
      <c r="R63" s="101"/>
      <c r="S63" s="102"/>
      <c r="T63" s="94"/>
      <c r="U63" s="94"/>
      <c r="V63" s="94"/>
      <c r="W63" s="94"/>
      <c r="X63" s="94"/>
      <c r="Y63" s="46"/>
      <c r="Z63" s="46"/>
      <c r="AA63" s="46"/>
      <c r="AB63" s="46"/>
      <c r="AK63" s="262"/>
      <c r="AL63" s="262"/>
      <c r="AM63" s="262"/>
      <c r="AN63" s="262"/>
      <c r="AO63" s="262"/>
      <c r="AP63" s="262"/>
      <c r="AQ63" s="262"/>
      <c r="AR63" s="262"/>
    </row>
    <row r="64" spans="5:44" ht="14" x14ac:dyDescent="0.15">
      <c r="E64" s="47">
        <v>380</v>
      </c>
      <c r="F64" s="48">
        <v>750</v>
      </c>
      <c r="G64" s="49">
        <v>400</v>
      </c>
      <c r="H64" s="49">
        <v>400</v>
      </c>
      <c r="I64" s="49">
        <v>400</v>
      </c>
      <c r="J64" s="49">
        <v>400</v>
      </c>
      <c r="K64" s="50">
        <v>475</v>
      </c>
      <c r="L64" s="51">
        <v>535</v>
      </c>
      <c r="M64" s="52">
        <v>320</v>
      </c>
      <c r="N64" s="53">
        <v>385</v>
      </c>
      <c r="O64" s="54">
        <v>435</v>
      </c>
      <c r="R64" s="101"/>
      <c r="S64" s="102"/>
      <c r="T64" s="94"/>
      <c r="U64" s="94"/>
      <c r="V64" s="94"/>
      <c r="W64" s="94"/>
      <c r="X64" s="94"/>
      <c r="Y64" s="46"/>
      <c r="Z64" s="46"/>
      <c r="AA64" s="46"/>
      <c r="AB64" s="46"/>
      <c r="AK64" s="262"/>
      <c r="AL64" s="262"/>
      <c r="AM64" s="262"/>
      <c r="AN64" s="262"/>
      <c r="AO64" s="262"/>
      <c r="AP64" s="262"/>
      <c r="AQ64" s="262"/>
      <c r="AR64" s="262"/>
    </row>
    <row r="65" spans="5:44" ht="14" x14ac:dyDescent="0.15">
      <c r="E65" s="36">
        <v>405</v>
      </c>
      <c r="F65" s="38">
        <v>800</v>
      </c>
      <c r="G65" s="40">
        <v>410</v>
      </c>
      <c r="H65" s="40">
        <v>410</v>
      </c>
      <c r="I65" s="40">
        <v>410</v>
      </c>
      <c r="J65" s="40">
        <v>410</v>
      </c>
      <c r="K65" s="42">
        <v>490</v>
      </c>
      <c r="L65" s="43">
        <v>555</v>
      </c>
      <c r="M65" s="31">
        <v>330</v>
      </c>
      <c r="N65" s="30">
        <v>395</v>
      </c>
      <c r="O65" s="32">
        <v>445</v>
      </c>
      <c r="R65" s="101"/>
      <c r="S65" s="102"/>
      <c r="T65" s="94"/>
      <c r="U65" s="94"/>
      <c r="V65" s="94"/>
      <c r="W65" s="94"/>
      <c r="X65" s="94"/>
      <c r="Y65" s="46"/>
      <c r="Z65" s="46"/>
      <c r="AA65" s="46"/>
      <c r="AB65" s="46"/>
      <c r="AK65" s="262"/>
      <c r="AL65" s="262"/>
      <c r="AM65" s="262"/>
      <c r="AN65" s="262"/>
      <c r="AO65" s="262"/>
      <c r="AP65" s="262"/>
      <c r="AQ65" s="262"/>
      <c r="AR65" s="262"/>
    </row>
    <row r="66" spans="5:44" ht="14" x14ac:dyDescent="0.15">
      <c r="E66" s="47">
        <v>456</v>
      </c>
      <c r="F66" s="48">
        <v>900</v>
      </c>
      <c r="G66" s="49">
        <v>435</v>
      </c>
      <c r="H66" s="49">
        <v>435</v>
      </c>
      <c r="I66" s="49">
        <v>435</v>
      </c>
      <c r="J66" s="49">
        <v>435</v>
      </c>
      <c r="K66" s="50">
        <v>520</v>
      </c>
      <c r="L66" s="51">
        <v>585</v>
      </c>
      <c r="M66" s="52">
        <v>355</v>
      </c>
      <c r="N66" s="53">
        <v>425</v>
      </c>
      <c r="O66" s="54">
        <v>480</v>
      </c>
      <c r="R66" s="101"/>
      <c r="S66" s="102"/>
      <c r="T66" s="94"/>
      <c r="U66" s="94"/>
      <c r="V66" s="94"/>
      <c r="W66" s="94"/>
      <c r="X66" s="94"/>
      <c r="Y66" s="46"/>
      <c r="Z66" s="46"/>
      <c r="AA66" s="46"/>
      <c r="AB66" s="46"/>
      <c r="AK66" s="262"/>
      <c r="AL66" s="262"/>
      <c r="AM66" s="262"/>
      <c r="AN66" s="262"/>
      <c r="AO66" s="262"/>
      <c r="AP66" s="262"/>
      <c r="AQ66" s="262"/>
      <c r="AR66" s="262"/>
    </row>
    <row r="67" spans="5:44" ht="14" x14ac:dyDescent="0.15">
      <c r="E67" s="36">
        <v>507</v>
      </c>
      <c r="F67" s="38">
        <v>1000</v>
      </c>
      <c r="G67" s="40">
        <v>455</v>
      </c>
      <c r="H67" s="40">
        <v>455</v>
      </c>
      <c r="I67" s="40">
        <v>455</v>
      </c>
      <c r="J67" s="40">
        <v>455</v>
      </c>
      <c r="K67" s="42">
        <v>545</v>
      </c>
      <c r="L67" s="43">
        <v>615</v>
      </c>
      <c r="M67" s="31">
        <v>375</v>
      </c>
      <c r="N67" s="30">
        <v>445</v>
      </c>
      <c r="O67" s="32">
        <v>500</v>
      </c>
      <c r="R67" s="101"/>
      <c r="S67" s="102"/>
      <c r="T67" s="94"/>
      <c r="U67" s="94"/>
      <c r="V67" s="94"/>
      <c r="W67" s="94"/>
      <c r="X67" s="94"/>
      <c r="Y67" s="46"/>
      <c r="Z67" s="46"/>
      <c r="AA67" s="46"/>
      <c r="AB67" s="46"/>
    </row>
    <row r="68" spans="5:44" ht="14" x14ac:dyDescent="0.15">
      <c r="E68" s="47">
        <v>633</v>
      </c>
      <c r="F68" s="48">
        <v>1250</v>
      </c>
      <c r="G68" s="49">
        <v>495</v>
      </c>
      <c r="H68" s="49">
        <v>495</v>
      </c>
      <c r="I68" s="49">
        <v>495</v>
      </c>
      <c r="J68" s="49">
        <v>495</v>
      </c>
      <c r="K68" s="50">
        <v>590</v>
      </c>
      <c r="L68" s="51">
        <v>665</v>
      </c>
      <c r="M68" s="52">
        <v>405</v>
      </c>
      <c r="N68" s="53">
        <v>485</v>
      </c>
      <c r="O68" s="54">
        <v>545</v>
      </c>
      <c r="R68" s="101"/>
      <c r="S68" s="102"/>
      <c r="T68" s="94"/>
      <c r="U68" s="94"/>
      <c r="V68" s="94"/>
      <c r="W68" s="94"/>
      <c r="X68" s="94"/>
      <c r="Y68" s="46"/>
      <c r="Z68" s="46"/>
      <c r="AA68" s="46"/>
      <c r="AB68" s="46"/>
    </row>
    <row r="69" spans="5:44" ht="14" x14ac:dyDescent="0.15">
      <c r="E69" s="36">
        <v>760</v>
      </c>
      <c r="F69" s="38">
        <v>1500</v>
      </c>
      <c r="G69" s="40">
        <v>525</v>
      </c>
      <c r="H69" s="40">
        <v>525</v>
      </c>
      <c r="I69" s="40">
        <v>525</v>
      </c>
      <c r="J69" s="40">
        <v>525</v>
      </c>
      <c r="K69" s="42">
        <v>625</v>
      </c>
      <c r="L69" s="43">
        <v>705</v>
      </c>
      <c r="M69" s="31">
        <v>435</v>
      </c>
      <c r="N69" s="30">
        <v>520</v>
      </c>
      <c r="O69" s="32">
        <v>585</v>
      </c>
      <c r="R69" s="101"/>
      <c r="S69" s="102"/>
      <c r="T69" s="94"/>
      <c r="U69" s="94"/>
      <c r="V69" s="94"/>
      <c r="W69" s="94"/>
      <c r="X69" s="94"/>
      <c r="Y69" s="46"/>
      <c r="Z69" s="46"/>
      <c r="AA69" s="46"/>
      <c r="AB69" s="46"/>
    </row>
    <row r="70" spans="5:44" ht="14" x14ac:dyDescent="0.15">
      <c r="E70" s="47">
        <v>887</v>
      </c>
      <c r="F70" s="48">
        <v>1750</v>
      </c>
      <c r="G70" s="49">
        <v>545</v>
      </c>
      <c r="H70" s="49">
        <v>545</v>
      </c>
      <c r="I70" s="49">
        <v>545</v>
      </c>
      <c r="J70" s="49">
        <v>545</v>
      </c>
      <c r="K70" s="50">
        <v>650</v>
      </c>
      <c r="L70" s="51">
        <v>735</v>
      </c>
      <c r="M70" s="52">
        <v>455</v>
      </c>
      <c r="N70" s="53">
        <v>545</v>
      </c>
      <c r="O70" s="54">
        <v>615</v>
      </c>
      <c r="R70" s="101"/>
      <c r="S70" s="102"/>
      <c r="T70" s="94"/>
      <c r="U70" s="94"/>
      <c r="V70" s="94"/>
      <c r="W70" s="94"/>
      <c r="X70" s="94"/>
      <c r="Y70" s="46"/>
      <c r="Z70" s="46"/>
      <c r="AA70" s="46"/>
      <c r="AB70" s="46"/>
    </row>
    <row r="71" spans="5:44" ht="15" thickBot="1" x14ac:dyDescent="0.2">
      <c r="E71" s="37">
        <v>1013</v>
      </c>
      <c r="F71" s="39">
        <v>2000</v>
      </c>
      <c r="G71" s="41">
        <v>555</v>
      </c>
      <c r="H71" s="41">
        <v>555</v>
      </c>
      <c r="I71" s="41">
        <v>555</v>
      </c>
      <c r="J71" s="41">
        <v>555</v>
      </c>
      <c r="K71" s="44">
        <v>665</v>
      </c>
      <c r="L71" s="45">
        <v>750</v>
      </c>
      <c r="M71" s="33">
        <v>470</v>
      </c>
      <c r="N71" s="34">
        <v>560</v>
      </c>
      <c r="O71" s="35">
        <v>630</v>
      </c>
      <c r="R71" s="101"/>
      <c r="S71" s="102"/>
      <c r="T71" s="94"/>
      <c r="U71" s="94"/>
      <c r="V71" s="94"/>
      <c r="W71" s="94"/>
      <c r="X71" s="94"/>
      <c r="Y71" s="46"/>
      <c r="Z71" s="46"/>
      <c r="AA71" s="46"/>
      <c r="AB71" s="46"/>
    </row>
    <row r="74" spans="5:44" ht="14" thickBot="1" x14ac:dyDescent="0.2"/>
    <row r="75" spans="5:44" ht="110" thickTop="1" thickBot="1" x14ac:dyDescent="0.2">
      <c r="K75" s="14" t="s">
        <v>72</v>
      </c>
      <c r="L75" s="241" t="s">
        <v>37</v>
      </c>
      <c r="M75" s="242"/>
      <c r="N75" s="242"/>
      <c r="O75" s="243"/>
    </row>
    <row r="76" spans="5:44" ht="23.25" customHeight="1" thickBot="1" x14ac:dyDescent="0.2">
      <c r="K76" s="15" t="s">
        <v>73</v>
      </c>
      <c r="L76" s="250" t="s">
        <v>74</v>
      </c>
      <c r="M76" s="251"/>
      <c r="N76" s="250" t="s">
        <v>75</v>
      </c>
      <c r="O76" s="257"/>
    </row>
    <row r="77" spans="5:44" ht="25" thickBot="1" x14ac:dyDescent="0.2">
      <c r="K77" s="16"/>
      <c r="L77" s="17" t="s">
        <v>76</v>
      </c>
      <c r="M77" s="18" t="s">
        <v>44</v>
      </c>
      <c r="N77" s="17" t="s">
        <v>76</v>
      </c>
      <c r="O77" s="19" t="s">
        <v>44</v>
      </c>
    </row>
    <row r="78" spans="5:44" ht="14" thickTop="1" x14ac:dyDescent="0.15">
      <c r="K78" s="22">
        <v>15</v>
      </c>
      <c r="L78" s="20">
        <v>2.08</v>
      </c>
      <c r="M78" s="20">
        <v>14</v>
      </c>
      <c r="N78" s="20" t="s">
        <v>59</v>
      </c>
      <c r="O78" s="21" t="s">
        <v>59</v>
      </c>
    </row>
    <row r="79" spans="5:44" x14ac:dyDescent="0.15">
      <c r="K79" s="22">
        <v>20</v>
      </c>
      <c r="L79" s="20">
        <v>3.31</v>
      </c>
      <c r="M79" s="20">
        <v>12</v>
      </c>
      <c r="N79" s="20" t="s">
        <v>59</v>
      </c>
      <c r="O79" s="21" t="s">
        <v>59</v>
      </c>
    </row>
    <row r="80" spans="5:44" x14ac:dyDescent="0.15">
      <c r="K80" s="22">
        <v>60</v>
      </c>
      <c r="L80" s="20">
        <v>5.26</v>
      </c>
      <c r="M80" s="20">
        <v>10</v>
      </c>
      <c r="N80" s="20" t="s">
        <v>59</v>
      </c>
      <c r="O80" s="21" t="s">
        <v>59</v>
      </c>
    </row>
    <row r="81" spans="11:15" x14ac:dyDescent="0.15">
      <c r="K81" s="22">
        <v>100</v>
      </c>
      <c r="L81" s="20">
        <v>8.3699999999999992</v>
      </c>
      <c r="M81" s="20">
        <v>8</v>
      </c>
      <c r="N81" s="20" t="s">
        <v>59</v>
      </c>
      <c r="O81" s="21" t="s">
        <v>59</v>
      </c>
    </row>
    <row r="82" spans="11:15" x14ac:dyDescent="0.15">
      <c r="K82" s="22">
        <v>200</v>
      </c>
      <c r="L82" s="20">
        <v>13.3</v>
      </c>
      <c r="M82" s="20">
        <v>6</v>
      </c>
      <c r="N82" s="20">
        <v>21.2</v>
      </c>
      <c r="O82" s="21">
        <v>4</v>
      </c>
    </row>
    <row r="83" spans="11:15" x14ac:dyDescent="0.15">
      <c r="K83" s="22">
        <v>300</v>
      </c>
      <c r="L83" s="20">
        <v>21.2</v>
      </c>
      <c r="M83" s="20">
        <v>4</v>
      </c>
      <c r="N83" s="20">
        <v>33.6</v>
      </c>
      <c r="O83" s="21">
        <v>2</v>
      </c>
    </row>
    <row r="84" spans="11:15" x14ac:dyDescent="0.15">
      <c r="K84" s="22">
        <v>400</v>
      </c>
      <c r="L84" s="20">
        <v>33.6</v>
      </c>
      <c r="M84" s="20">
        <v>2</v>
      </c>
      <c r="N84" s="20">
        <v>42.4</v>
      </c>
      <c r="O84" s="21">
        <v>1</v>
      </c>
    </row>
    <row r="85" spans="11:15" x14ac:dyDescent="0.15">
      <c r="K85" s="22">
        <v>500</v>
      </c>
      <c r="L85" s="20">
        <v>33.6</v>
      </c>
      <c r="M85" s="20">
        <v>2</v>
      </c>
      <c r="N85" s="20">
        <v>53.5</v>
      </c>
      <c r="O85" s="21" t="s">
        <v>34</v>
      </c>
    </row>
    <row r="86" spans="11:15" x14ac:dyDescent="0.15">
      <c r="K86" s="22">
        <v>600</v>
      </c>
      <c r="L86" s="20">
        <v>42.4</v>
      </c>
      <c r="M86" s="20">
        <v>1</v>
      </c>
      <c r="N86" s="20">
        <v>67.400000000000006</v>
      </c>
      <c r="O86" s="21" t="s">
        <v>60</v>
      </c>
    </row>
    <row r="87" spans="11:15" x14ac:dyDescent="0.15">
      <c r="K87" s="22">
        <v>800</v>
      </c>
      <c r="L87" s="20">
        <v>53.5</v>
      </c>
      <c r="M87" s="20" t="s">
        <v>34</v>
      </c>
      <c r="N87" s="20">
        <v>85</v>
      </c>
      <c r="O87" s="21" t="s">
        <v>61</v>
      </c>
    </row>
    <row r="88" spans="11:15" x14ac:dyDescent="0.15">
      <c r="K88" s="22">
        <v>1000</v>
      </c>
      <c r="L88" s="20">
        <v>67.400000000000006</v>
      </c>
      <c r="M88" s="20" t="s">
        <v>60</v>
      </c>
      <c r="N88" s="20">
        <v>107</v>
      </c>
      <c r="O88" s="21" t="s">
        <v>62</v>
      </c>
    </row>
    <row r="89" spans="11:15" x14ac:dyDescent="0.15">
      <c r="K89" s="22">
        <v>1200</v>
      </c>
      <c r="L89" s="20">
        <v>85</v>
      </c>
      <c r="M89" s="20" t="s">
        <v>61</v>
      </c>
      <c r="N89" s="20">
        <v>127</v>
      </c>
      <c r="O89" s="21">
        <v>250</v>
      </c>
    </row>
    <row r="90" spans="11:15" x14ac:dyDescent="0.15">
      <c r="K90" s="22">
        <v>1600</v>
      </c>
      <c r="L90" s="20">
        <v>107</v>
      </c>
      <c r="M90" s="20" t="s">
        <v>62</v>
      </c>
      <c r="N90" s="20">
        <v>177</v>
      </c>
      <c r="O90" s="21">
        <v>350</v>
      </c>
    </row>
    <row r="91" spans="11:15" x14ac:dyDescent="0.15">
      <c r="K91" s="22">
        <v>2000</v>
      </c>
      <c r="L91" s="20">
        <v>127</v>
      </c>
      <c r="M91" s="20">
        <v>250</v>
      </c>
      <c r="N91" s="20">
        <v>203</v>
      </c>
      <c r="O91" s="21">
        <v>400</v>
      </c>
    </row>
    <row r="92" spans="11:15" x14ac:dyDescent="0.15">
      <c r="K92" s="22">
        <v>2500</v>
      </c>
      <c r="L92" s="20">
        <v>177</v>
      </c>
      <c r="M92" s="20">
        <v>350</v>
      </c>
      <c r="N92" s="20">
        <v>304</v>
      </c>
      <c r="O92" s="21">
        <v>600</v>
      </c>
    </row>
    <row r="93" spans="11:15" x14ac:dyDescent="0.15">
      <c r="K93" s="22">
        <v>3000</v>
      </c>
      <c r="L93" s="20">
        <v>203</v>
      </c>
      <c r="M93" s="20">
        <v>400</v>
      </c>
      <c r="N93" s="20">
        <v>304</v>
      </c>
      <c r="O93" s="21">
        <v>600</v>
      </c>
    </row>
    <row r="94" spans="11:15" x14ac:dyDescent="0.15">
      <c r="K94" s="22">
        <v>4000</v>
      </c>
      <c r="L94" s="20">
        <v>253</v>
      </c>
      <c r="M94" s="20">
        <v>500</v>
      </c>
      <c r="N94" s="20">
        <v>380</v>
      </c>
      <c r="O94" s="21">
        <v>750</v>
      </c>
    </row>
    <row r="95" spans="11:15" x14ac:dyDescent="0.15">
      <c r="K95" s="22">
        <v>5000</v>
      </c>
      <c r="L95" s="20">
        <v>355</v>
      </c>
      <c r="M95" s="20">
        <v>700</v>
      </c>
      <c r="N95" s="20">
        <v>608</v>
      </c>
      <c r="O95" s="21">
        <v>1200</v>
      </c>
    </row>
    <row r="96" spans="11:15" ht="14" thickBot="1" x14ac:dyDescent="0.2">
      <c r="K96" s="23">
        <v>6000</v>
      </c>
      <c r="L96" s="24">
        <v>405</v>
      </c>
      <c r="M96" s="24">
        <v>800</v>
      </c>
      <c r="N96" s="24">
        <v>608</v>
      </c>
      <c r="O96" s="25">
        <v>1200</v>
      </c>
    </row>
    <row r="97" spans="11:15" ht="14" thickTop="1" x14ac:dyDescent="0.15">
      <c r="K97" s="253" t="s">
        <v>77</v>
      </c>
      <c r="L97" s="253"/>
      <c r="M97" s="253"/>
      <c r="N97" s="253"/>
      <c r="O97" s="253"/>
    </row>
    <row r="98" spans="11:15" x14ac:dyDescent="0.15">
      <c r="K98" s="247" t="s">
        <v>78</v>
      </c>
      <c r="L98" s="247"/>
      <c r="M98" s="247"/>
      <c r="N98" s="247"/>
      <c r="O98" s="247"/>
    </row>
  </sheetData>
  <mergeCells count="255">
    <mergeCell ref="AL29:AL30"/>
    <mergeCell ref="AR15:AR25"/>
    <mergeCell ref="AR29:AR30"/>
    <mergeCell ref="AQ29:AQ30"/>
    <mergeCell ref="AP29:AP30"/>
    <mergeCell ref="AO29:AO30"/>
    <mergeCell ref="AN29:AN30"/>
    <mergeCell ref="AM29:AM30"/>
    <mergeCell ref="AM26:AM27"/>
    <mergeCell ref="AN26:AN27"/>
    <mergeCell ref="AI10:AI12"/>
    <mergeCell ref="AI13:AI14"/>
    <mergeCell ref="AQ26:AQ27"/>
    <mergeCell ref="AR26:AR27"/>
    <mergeCell ref="AK15:AK25"/>
    <mergeCell ref="AL15:AL25"/>
    <mergeCell ref="AM15:AM25"/>
    <mergeCell ref="AN15:AN25"/>
    <mergeCell ref="AO15:AO25"/>
    <mergeCell ref="AP15:AP25"/>
    <mergeCell ref="AK26:AK27"/>
    <mergeCell ref="AL26:AL27"/>
    <mergeCell ref="AL12:AL14"/>
    <mergeCell ref="AM12:AM14"/>
    <mergeCell ref="AN12:AN14"/>
    <mergeCell ref="AO26:AO27"/>
    <mergeCell ref="AP26:AP27"/>
    <mergeCell ref="AE2:AF3"/>
    <mergeCell ref="AK9:AK11"/>
    <mergeCell ref="AL9:AL11"/>
    <mergeCell ref="AM9:AM11"/>
    <mergeCell ref="AN9:AN11"/>
    <mergeCell ref="N2:AD3"/>
    <mergeCell ref="AC8:AE9"/>
    <mergeCell ref="AG7:AH7"/>
    <mergeCell ref="Z4:Z5"/>
    <mergeCell ref="AB4:AB5"/>
    <mergeCell ref="V7:Y7"/>
    <mergeCell ref="AG8:AH10"/>
    <mergeCell ref="AB10:AB12"/>
    <mergeCell ref="AG2:AH3"/>
    <mergeCell ref="B2:C3"/>
    <mergeCell ref="F2:H3"/>
    <mergeCell ref="I2:J3"/>
    <mergeCell ref="K2:M3"/>
    <mergeCell ref="B4:B14"/>
    <mergeCell ref="C10:D10"/>
    <mergeCell ref="W34:W36"/>
    <mergeCell ref="AE7:AF7"/>
    <mergeCell ref="T6:U6"/>
    <mergeCell ref="T4:U5"/>
    <mergeCell ref="V4:V5"/>
    <mergeCell ref="Y4:Y5"/>
    <mergeCell ref="T10:T12"/>
    <mergeCell ref="X10:X12"/>
    <mergeCell ref="W10:W12"/>
    <mergeCell ref="V13:V14"/>
    <mergeCell ref="E43:E44"/>
    <mergeCell ref="F43:F44"/>
    <mergeCell ref="R43:R44"/>
    <mergeCell ref="S43:S44"/>
    <mergeCell ref="S10:S12"/>
    <mergeCell ref="Q10:Q12"/>
    <mergeCell ref="O10:O12"/>
    <mergeCell ref="P34:S35"/>
    <mergeCell ref="K10:K12"/>
    <mergeCell ref="M10:M12"/>
    <mergeCell ref="AQ61:AQ63"/>
    <mergeCell ref="AR61:AR63"/>
    <mergeCell ref="AQ55:AQ57"/>
    <mergeCell ref="AR55:AR57"/>
    <mergeCell ref="AK58:AK60"/>
    <mergeCell ref="AL58:AL60"/>
    <mergeCell ref="AM58:AM60"/>
    <mergeCell ref="AN58:AN60"/>
    <mergeCell ref="AO58:AO60"/>
    <mergeCell ref="AP58:AP60"/>
    <mergeCell ref="AM64:AM66"/>
    <mergeCell ref="AN64:AN66"/>
    <mergeCell ref="AO64:AO66"/>
    <mergeCell ref="AP64:AP66"/>
    <mergeCell ref="J43:L44"/>
    <mergeCell ref="M43:O43"/>
    <mergeCell ref="T43:V44"/>
    <mergeCell ref="Y43:AB43"/>
    <mergeCell ref="Y44:AB44"/>
    <mergeCell ref="M44:O44"/>
    <mergeCell ref="AQ64:AQ66"/>
    <mergeCell ref="AR64:AR66"/>
    <mergeCell ref="AK61:AK63"/>
    <mergeCell ref="AL61:AL63"/>
    <mergeCell ref="AM61:AM63"/>
    <mergeCell ref="AN61:AN63"/>
    <mergeCell ref="AO61:AO63"/>
    <mergeCell ref="AP61:AP63"/>
    <mergeCell ref="AK64:AK66"/>
    <mergeCell ref="AL64:AL66"/>
    <mergeCell ref="AQ53:AQ54"/>
    <mergeCell ref="AR53:AR54"/>
    <mergeCell ref="AQ58:AQ60"/>
    <mergeCell ref="AR58:AR60"/>
    <mergeCell ref="AK55:AK57"/>
    <mergeCell ref="AL55:AL57"/>
    <mergeCell ref="AM55:AM57"/>
    <mergeCell ref="AN55:AN57"/>
    <mergeCell ref="AO55:AO57"/>
    <mergeCell ref="AP55:AP57"/>
    <mergeCell ref="AK53:AK54"/>
    <mergeCell ref="AL53:AL54"/>
    <mergeCell ref="AM53:AM54"/>
    <mergeCell ref="AN53:AN54"/>
    <mergeCell ref="AO53:AO54"/>
    <mergeCell ref="AP53:AP54"/>
    <mergeCell ref="AQ47:AQ49"/>
    <mergeCell ref="AR47:AR49"/>
    <mergeCell ref="AK50:AK52"/>
    <mergeCell ref="AL50:AL52"/>
    <mergeCell ref="AM50:AM52"/>
    <mergeCell ref="AN50:AN52"/>
    <mergeCell ref="AO50:AO52"/>
    <mergeCell ref="AP50:AP52"/>
    <mergeCell ref="AQ50:AQ52"/>
    <mergeCell ref="AR50:AR52"/>
    <mergeCell ref="AK47:AK49"/>
    <mergeCell ref="AL47:AL49"/>
    <mergeCell ref="AM47:AM49"/>
    <mergeCell ref="AN47:AN49"/>
    <mergeCell ref="AO47:AO49"/>
    <mergeCell ref="AP47:AP49"/>
    <mergeCell ref="AQ43:AQ44"/>
    <mergeCell ref="AR43:AR44"/>
    <mergeCell ref="AK45:AK46"/>
    <mergeCell ref="AL45:AL46"/>
    <mergeCell ref="AM45:AM46"/>
    <mergeCell ref="AN45:AN46"/>
    <mergeCell ref="AO45:AO46"/>
    <mergeCell ref="AP45:AP46"/>
    <mergeCell ref="AQ45:AQ46"/>
    <mergeCell ref="AR45:AR46"/>
    <mergeCell ref="AK43:AK44"/>
    <mergeCell ref="AL43:AL44"/>
    <mergeCell ref="AM43:AM44"/>
    <mergeCell ref="AN43:AN44"/>
    <mergeCell ref="AO43:AO44"/>
    <mergeCell ref="AP43:AP44"/>
    <mergeCell ref="AR37:AR39"/>
    <mergeCell ref="AJ34:AJ36"/>
    <mergeCell ref="AK40:AK42"/>
    <mergeCell ref="AL40:AL42"/>
    <mergeCell ref="AM40:AM42"/>
    <mergeCell ref="AN40:AN42"/>
    <mergeCell ref="AO40:AO42"/>
    <mergeCell ref="AP40:AP42"/>
    <mergeCell ref="AQ40:AQ42"/>
    <mergeCell ref="AR40:AR42"/>
    <mergeCell ref="AQ31:AQ33"/>
    <mergeCell ref="AR31:AR33"/>
    <mergeCell ref="AN34:AN36"/>
    <mergeCell ref="AK37:AK39"/>
    <mergeCell ref="AL37:AL39"/>
    <mergeCell ref="AM37:AM39"/>
    <mergeCell ref="AN37:AN39"/>
    <mergeCell ref="AO37:AO39"/>
    <mergeCell ref="AP37:AP39"/>
    <mergeCell ref="AQ37:AQ39"/>
    <mergeCell ref="AL31:AL33"/>
    <mergeCell ref="AM31:AM33"/>
    <mergeCell ref="AN31:AN33"/>
    <mergeCell ref="AO31:AO33"/>
    <mergeCell ref="AP31:AP33"/>
    <mergeCell ref="AK34:AK36"/>
    <mergeCell ref="AL34:AL36"/>
    <mergeCell ref="AM34:AM36"/>
    <mergeCell ref="AR12:AR14"/>
    <mergeCell ref="AQ15:AQ25"/>
    <mergeCell ref="AO12:AO14"/>
    <mergeCell ref="AP12:AP14"/>
    <mergeCell ref="AQ6:AQ8"/>
    <mergeCell ref="AR6:AR8"/>
    <mergeCell ref="AO9:AO11"/>
    <mergeCell ref="AP9:AP11"/>
    <mergeCell ref="AQ9:AQ11"/>
    <mergeCell ref="AR9:AR11"/>
    <mergeCell ref="AL6:AL8"/>
    <mergeCell ref="AM6:AM8"/>
    <mergeCell ref="AN6:AN8"/>
    <mergeCell ref="AO6:AO8"/>
    <mergeCell ref="AK6:AK8"/>
    <mergeCell ref="AP6:AP8"/>
    <mergeCell ref="AQ12:AQ14"/>
    <mergeCell ref="AK29:AK30"/>
    <mergeCell ref="AI33:AI35"/>
    <mergeCell ref="AG11:AG12"/>
    <mergeCell ref="AK31:AK33"/>
    <mergeCell ref="AD10:AD12"/>
    <mergeCell ref="AF8:AF12"/>
    <mergeCell ref="AK12:AK14"/>
    <mergeCell ref="AF13:AF14"/>
    <mergeCell ref="AG13:AG14"/>
    <mergeCell ref="C12:D12"/>
    <mergeCell ref="P10:P12"/>
    <mergeCell ref="N76:O76"/>
    <mergeCell ref="S54:T54"/>
    <mergeCell ref="P36:S36"/>
    <mergeCell ref="AH11:AH12"/>
    <mergeCell ref="N10:N12"/>
    <mergeCell ref="AE10:AE12"/>
    <mergeCell ref="V10:V12"/>
    <mergeCell ref="AC45:AC46"/>
    <mergeCell ref="K97:O97"/>
    <mergeCell ref="T36:U36"/>
    <mergeCell ref="T34:T35"/>
    <mergeCell ref="S57:T57"/>
    <mergeCell ref="Z10:Z12"/>
    <mergeCell ref="Y10:Y12"/>
    <mergeCell ref="L13:L14"/>
    <mergeCell ref="M13:M14"/>
    <mergeCell ref="N13:N14"/>
    <mergeCell ref="O13:O14"/>
    <mergeCell ref="K98:O98"/>
    <mergeCell ref="U10:U12"/>
    <mergeCell ref="S53:T53"/>
    <mergeCell ref="R48:T50"/>
    <mergeCell ref="L76:M76"/>
    <mergeCell ref="R10:R12"/>
    <mergeCell ref="L10:L12"/>
    <mergeCell ref="U34:U35"/>
    <mergeCell ref="S55:T55"/>
    <mergeCell ref="S56:T56"/>
    <mergeCell ref="AD45:AF45"/>
    <mergeCell ref="V34:V36"/>
    <mergeCell ref="AC10:AC12"/>
    <mergeCell ref="L75:O75"/>
    <mergeCell ref="C11:D11"/>
    <mergeCell ref="S58:T58"/>
    <mergeCell ref="R51:R52"/>
    <mergeCell ref="S51:T52"/>
    <mergeCell ref="AC44:AF44"/>
    <mergeCell ref="K13:K14"/>
    <mergeCell ref="P13:P14"/>
    <mergeCell ref="Q13:Q14"/>
    <mergeCell ref="R13:R14"/>
    <mergeCell ref="S13:S14"/>
    <mergeCell ref="T13:T14"/>
    <mergeCell ref="U13:U14"/>
    <mergeCell ref="W13:W14"/>
    <mergeCell ref="X13:X14"/>
    <mergeCell ref="Y13:Y14"/>
    <mergeCell ref="Z13:Z14"/>
    <mergeCell ref="AA13:AA14"/>
    <mergeCell ref="AH13:AH14"/>
    <mergeCell ref="AB13:AB14"/>
    <mergeCell ref="AC13:AC14"/>
    <mergeCell ref="AD13:AD14"/>
    <mergeCell ref="AE13:AE14"/>
  </mergeCells>
  <phoneticPr fontId="9" type="noConversion"/>
  <printOptions horizontalCentered="1"/>
  <pageMargins left="0.23622047244094491" right="0.19685039370078741" top="0.74803149606299213" bottom="0.74803149606299213" header="0.31496062992125984" footer="0.31496062992125984"/>
  <pageSetup scale="31" orientation="landscape"/>
  <drawing r:id="rId1"/>
  <legacyDrawing r:id="rId2"/>
  <oleObjects>
    <mc:AlternateContent xmlns:mc="http://schemas.openxmlformats.org/markup-compatibility/2006">
      <mc:Choice Requires="x14">
        <oleObject progId="AutoCAD.Drawing.20" shapeId="645120" r:id="rId3">
          <objectPr defaultSize="0" autoPict="0" r:id="rId4">
            <anchor moveWithCells="1" sizeWithCells="1">
              <from>
                <xdr:col>5</xdr:col>
                <xdr:colOff>114300</xdr:colOff>
                <xdr:row>10</xdr:row>
                <xdr:rowOff>355600</xdr:rowOff>
              </from>
              <to>
                <xdr:col>5</xdr:col>
                <xdr:colOff>1143000</xdr:colOff>
                <xdr:row>10</xdr:row>
                <xdr:rowOff>850900</xdr:rowOff>
              </to>
            </anchor>
          </objectPr>
        </oleObject>
      </mc:Choice>
      <mc:Fallback>
        <oleObject progId="AutoCAD.Drawing.20" shapeId="645120" r:id="rId3"/>
      </mc:Fallback>
    </mc:AlternateContent>
    <mc:AlternateContent xmlns:mc="http://schemas.openxmlformats.org/markup-compatibility/2006">
      <mc:Choice Requires="x14">
        <oleObject progId="AutoCAD.Drawing.20" shapeId="647168" r:id="rId5">
          <objectPr defaultSize="0" autoPict="0" r:id="rId6">
            <anchor moveWithCells="1" sizeWithCells="1">
              <from>
                <xdr:col>6</xdr:col>
                <xdr:colOff>0</xdr:colOff>
                <xdr:row>10</xdr:row>
                <xdr:rowOff>596900</xdr:rowOff>
              </from>
              <to>
                <xdr:col>6</xdr:col>
                <xdr:colOff>977900</xdr:colOff>
                <xdr:row>10</xdr:row>
                <xdr:rowOff>1066800</xdr:rowOff>
              </to>
            </anchor>
          </objectPr>
        </oleObject>
      </mc:Choice>
      <mc:Fallback>
        <oleObject progId="AutoCAD.Drawing.20" shapeId="647168" r:id="rId5"/>
      </mc:Fallback>
    </mc:AlternateContent>
    <mc:AlternateContent xmlns:mc="http://schemas.openxmlformats.org/markup-compatibility/2006">
      <mc:Choice Requires="x14">
        <oleObject progId="AutoCAD.Drawing.20" shapeId="647169" r:id="rId7">
          <objectPr defaultSize="0" autoPict="0" r:id="rId8">
            <anchor moveWithCells="1" sizeWithCells="1">
              <from>
                <xdr:col>7</xdr:col>
                <xdr:colOff>165100</xdr:colOff>
                <xdr:row>10</xdr:row>
                <xdr:rowOff>342900</xdr:rowOff>
              </from>
              <to>
                <xdr:col>7</xdr:col>
                <xdr:colOff>965200</xdr:colOff>
                <xdr:row>10</xdr:row>
                <xdr:rowOff>1016000</xdr:rowOff>
              </to>
            </anchor>
          </objectPr>
        </oleObject>
      </mc:Choice>
      <mc:Fallback>
        <oleObject progId="AutoCAD.Drawing.20" shapeId="647169" r:id="rId7"/>
      </mc:Fallback>
    </mc:AlternateContent>
    <mc:AlternateContent xmlns:mc="http://schemas.openxmlformats.org/markup-compatibility/2006">
      <mc:Choice Requires="x14">
        <oleObject progId="AutoCAD.Drawing.20" shapeId="647170" r:id="rId9">
          <objectPr defaultSize="0" autoPict="0" r:id="rId10">
            <anchor moveWithCells="1" sizeWithCells="1">
              <from>
                <xdr:col>8</xdr:col>
                <xdr:colOff>190500</xdr:colOff>
                <xdr:row>10</xdr:row>
                <xdr:rowOff>203200</xdr:rowOff>
              </from>
              <to>
                <xdr:col>8</xdr:col>
                <xdr:colOff>1016000</xdr:colOff>
                <xdr:row>10</xdr:row>
                <xdr:rowOff>1041400</xdr:rowOff>
              </to>
            </anchor>
          </objectPr>
        </oleObject>
      </mc:Choice>
      <mc:Fallback>
        <oleObject progId="AutoCAD.Drawing.20" shapeId="647170" r:id="rId9"/>
      </mc:Fallback>
    </mc:AlternateContent>
    <mc:AlternateContent xmlns:mc="http://schemas.openxmlformats.org/markup-compatibility/2006">
      <mc:Choice Requires="x14">
        <oleObject progId="AutoCAD.Drawing.20" shapeId="647171" r:id="rId11">
          <objectPr defaultSize="0" autoPict="0" r:id="rId12">
            <anchor moveWithCells="1" sizeWithCells="1">
              <from>
                <xdr:col>9</xdr:col>
                <xdr:colOff>114300</xdr:colOff>
                <xdr:row>10</xdr:row>
                <xdr:rowOff>406400</xdr:rowOff>
              </from>
              <to>
                <xdr:col>9</xdr:col>
                <xdr:colOff>774700</xdr:colOff>
                <xdr:row>10</xdr:row>
                <xdr:rowOff>927100</xdr:rowOff>
              </to>
            </anchor>
          </objectPr>
        </oleObject>
      </mc:Choice>
      <mc:Fallback>
        <oleObject progId="AutoCAD.Drawing.20" shapeId="647171" r:id="rId1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2"/>
  <sheetViews>
    <sheetView showGridLines="0" topLeftCell="A5" zoomScaleNormal="100" workbookViewId="0">
      <selection activeCell="B15" sqref="B15"/>
    </sheetView>
  </sheetViews>
  <sheetFormatPr baseColWidth="10" defaultColWidth="11.5" defaultRowHeight="13" x14ac:dyDescent="0.15"/>
  <cols>
    <col min="1" max="1" width="11.5" style="11"/>
    <col min="2" max="2" width="14.5" style="11" customWidth="1"/>
    <col min="3" max="16384" width="11.5" style="11"/>
  </cols>
  <sheetData>
    <row r="3" spans="2:6" ht="24" customHeight="1" x14ac:dyDescent="0.15">
      <c r="B3" s="312" t="s">
        <v>79</v>
      </c>
      <c r="C3" s="312"/>
      <c r="D3" s="312"/>
      <c r="E3" s="312"/>
      <c r="F3" s="312"/>
    </row>
    <row r="4" spans="2:6" ht="14" thickBot="1" x14ac:dyDescent="0.2"/>
    <row r="5" spans="2:6" ht="110" thickTop="1" thickBot="1" x14ac:dyDescent="0.2">
      <c r="B5" s="14" t="s">
        <v>72</v>
      </c>
      <c r="C5" s="241" t="s">
        <v>37</v>
      </c>
      <c r="D5" s="242"/>
      <c r="E5" s="242"/>
      <c r="F5" s="243"/>
    </row>
    <row r="6" spans="2:6" ht="22.5" customHeight="1" thickBot="1" x14ac:dyDescent="0.2">
      <c r="B6" s="15" t="s">
        <v>73</v>
      </c>
      <c r="C6" s="250" t="s">
        <v>74</v>
      </c>
      <c r="D6" s="251"/>
      <c r="E6" s="250" t="s">
        <v>75</v>
      </c>
      <c r="F6" s="257"/>
    </row>
    <row r="7" spans="2:6" ht="14" thickBot="1" x14ac:dyDescent="0.2">
      <c r="B7" s="16"/>
      <c r="C7" s="17" t="s">
        <v>76</v>
      </c>
      <c r="D7" s="18" t="s">
        <v>44</v>
      </c>
      <c r="E7" s="17" t="s">
        <v>76</v>
      </c>
      <c r="F7" s="19" t="s">
        <v>44</v>
      </c>
    </row>
    <row r="8" spans="2:6" ht="14" thickTop="1" x14ac:dyDescent="0.15">
      <c r="B8" s="22">
        <v>0</v>
      </c>
      <c r="C8" s="20">
        <v>2.08</v>
      </c>
      <c r="D8" s="20">
        <v>14</v>
      </c>
      <c r="E8" s="20" t="s">
        <v>59</v>
      </c>
      <c r="F8" s="21" t="s">
        <v>59</v>
      </c>
    </row>
    <row r="9" spans="2:6" x14ac:dyDescent="0.15">
      <c r="B9" s="22">
        <v>15</v>
      </c>
      <c r="C9" s="20">
        <v>2.08</v>
      </c>
      <c r="D9" s="20">
        <v>14</v>
      </c>
      <c r="E9" s="20" t="s">
        <v>59</v>
      </c>
      <c r="F9" s="21" t="s">
        <v>59</v>
      </c>
    </row>
    <row r="10" spans="2:6" x14ac:dyDescent="0.15">
      <c r="B10" s="22">
        <v>16</v>
      </c>
      <c r="C10" s="20">
        <v>3.31</v>
      </c>
      <c r="D10" s="20">
        <v>12</v>
      </c>
      <c r="E10" s="20" t="s">
        <v>59</v>
      </c>
      <c r="F10" s="21" t="s">
        <v>59</v>
      </c>
    </row>
    <row r="11" spans="2:6" x14ac:dyDescent="0.15">
      <c r="B11" s="22">
        <v>20</v>
      </c>
      <c r="C11" s="20">
        <v>3.31</v>
      </c>
      <c r="D11" s="20">
        <v>12</v>
      </c>
      <c r="E11" s="20" t="s">
        <v>59</v>
      </c>
      <c r="F11" s="21" t="s">
        <v>59</v>
      </c>
    </row>
    <row r="12" spans="2:6" x14ac:dyDescent="0.15">
      <c r="B12" s="22">
        <v>21</v>
      </c>
      <c r="C12" s="20">
        <v>5.26</v>
      </c>
      <c r="D12" s="20">
        <v>10</v>
      </c>
      <c r="E12" s="20" t="s">
        <v>59</v>
      </c>
      <c r="F12" s="21" t="s">
        <v>59</v>
      </c>
    </row>
    <row r="13" spans="2:6" x14ac:dyDescent="0.15">
      <c r="B13" s="22">
        <v>60</v>
      </c>
      <c r="C13" s="20">
        <v>5.26</v>
      </c>
      <c r="D13" s="20">
        <v>10</v>
      </c>
      <c r="E13" s="20" t="s">
        <v>59</v>
      </c>
      <c r="F13" s="21" t="s">
        <v>59</v>
      </c>
    </row>
    <row r="14" spans="2:6" x14ac:dyDescent="0.15">
      <c r="B14" s="22">
        <v>61</v>
      </c>
      <c r="C14" s="20">
        <v>8.3699999999999992</v>
      </c>
      <c r="D14" s="20">
        <v>8</v>
      </c>
      <c r="E14" s="20" t="s">
        <v>59</v>
      </c>
      <c r="F14" s="21" t="s">
        <v>59</v>
      </c>
    </row>
    <row r="15" spans="2:6" x14ac:dyDescent="0.15">
      <c r="B15" s="22">
        <v>100</v>
      </c>
      <c r="C15" s="20">
        <v>8.3699999999999992</v>
      </c>
      <c r="D15" s="20">
        <v>8</v>
      </c>
      <c r="E15" s="20" t="s">
        <v>59</v>
      </c>
      <c r="F15" s="21" t="s">
        <v>59</v>
      </c>
    </row>
    <row r="16" spans="2:6" x14ac:dyDescent="0.15">
      <c r="B16" s="22">
        <v>200</v>
      </c>
      <c r="C16" s="20">
        <v>13.3</v>
      </c>
      <c r="D16" s="20">
        <v>6</v>
      </c>
      <c r="E16" s="20">
        <v>21.2</v>
      </c>
      <c r="F16" s="21">
        <v>4</v>
      </c>
    </row>
    <row r="17" spans="2:6" x14ac:dyDescent="0.15">
      <c r="B17" s="22">
        <v>300</v>
      </c>
      <c r="C17" s="20">
        <v>21.2</v>
      </c>
      <c r="D17" s="20">
        <v>4</v>
      </c>
      <c r="E17" s="20">
        <v>33.6</v>
      </c>
      <c r="F17" s="21">
        <v>2</v>
      </c>
    </row>
    <row r="18" spans="2:6" x14ac:dyDescent="0.15">
      <c r="B18" s="22">
        <v>400</v>
      </c>
      <c r="C18" s="20">
        <v>33.6</v>
      </c>
      <c r="D18" s="20">
        <v>2</v>
      </c>
      <c r="E18" s="20">
        <v>42.4</v>
      </c>
      <c r="F18" s="21">
        <v>1</v>
      </c>
    </row>
    <row r="19" spans="2:6" x14ac:dyDescent="0.15">
      <c r="B19" s="22">
        <v>500</v>
      </c>
      <c r="C19" s="20">
        <v>33.6</v>
      </c>
      <c r="D19" s="20">
        <v>2</v>
      </c>
      <c r="E19" s="20">
        <v>53.5</v>
      </c>
      <c r="F19" s="21" t="s">
        <v>34</v>
      </c>
    </row>
    <row r="20" spans="2:6" x14ac:dyDescent="0.15">
      <c r="B20" s="22">
        <v>600</v>
      </c>
      <c r="C20" s="20">
        <v>42.4</v>
      </c>
      <c r="D20" s="20">
        <v>1</v>
      </c>
      <c r="E20" s="20">
        <v>67.400000000000006</v>
      </c>
      <c r="F20" s="21" t="s">
        <v>60</v>
      </c>
    </row>
    <row r="21" spans="2:6" x14ac:dyDescent="0.15">
      <c r="B21" s="22">
        <v>800</v>
      </c>
      <c r="C21" s="20">
        <v>53.5</v>
      </c>
      <c r="D21" s="20" t="s">
        <v>34</v>
      </c>
      <c r="E21" s="20">
        <v>85</v>
      </c>
      <c r="F21" s="21" t="s">
        <v>61</v>
      </c>
    </row>
    <row r="22" spans="2:6" x14ac:dyDescent="0.15">
      <c r="B22" s="22">
        <v>1000</v>
      </c>
      <c r="C22" s="20">
        <v>67.400000000000006</v>
      </c>
      <c r="D22" s="20" t="s">
        <v>60</v>
      </c>
      <c r="E22" s="20">
        <v>107</v>
      </c>
      <c r="F22" s="21" t="s">
        <v>62</v>
      </c>
    </row>
    <row r="23" spans="2:6" x14ac:dyDescent="0.15">
      <c r="B23" s="22">
        <v>1200</v>
      </c>
      <c r="C23" s="20">
        <v>85</v>
      </c>
      <c r="D23" s="20" t="s">
        <v>61</v>
      </c>
      <c r="E23" s="20">
        <v>127</v>
      </c>
      <c r="F23" s="21">
        <v>250</v>
      </c>
    </row>
    <row r="24" spans="2:6" x14ac:dyDescent="0.15">
      <c r="B24" s="22">
        <v>1600</v>
      </c>
      <c r="C24" s="20">
        <v>107</v>
      </c>
      <c r="D24" s="20" t="s">
        <v>62</v>
      </c>
      <c r="E24" s="20">
        <v>177</v>
      </c>
      <c r="F24" s="21">
        <v>350</v>
      </c>
    </row>
    <row r="25" spans="2:6" x14ac:dyDescent="0.15">
      <c r="B25" s="22">
        <v>2000</v>
      </c>
      <c r="C25" s="20">
        <v>127</v>
      </c>
      <c r="D25" s="20">
        <v>250</v>
      </c>
      <c r="E25" s="20">
        <v>203</v>
      </c>
      <c r="F25" s="21">
        <v>400</v>
      </c>
    </row>
    <row r="26" spans="2:6" x14ac:dyDescent="0.15">
      <c r="B26" s="22">
        <v>2500</v>
      </c>
      <c r="C26" s="20">
        <v>177</v>
      </c>
      <c r="D26" s="20">
        <v>350</v>
      </c>
      <c r="E26" s="20">
        <v>304</v>
      </c>
      <c r="F26" s="21">
        <v>600</v>
      </c>
    </row>
    <row r="27" spans="2:6" x14ac:dyDescent="0.15">
      <c r="B27" s="22">
        <v>3000</v>
      </c>
      <c r="C27" s="20">
        <v>203</v>
      </c>
      <c r="D27" s="20">
        <v>400</v>
      </c>
      <c r="E27" s="20">
        <v>304</v>
      </c>
      <c r="F27" s="21">
        <v>600</v>
      </c>
    </row>
    <row r="28" spans="2:6" x14ac:dyDescent="0.15">
      <c r="B28" s="22">
        <v>4000</v>
      </c>
      <c r="C28" s="20">
        <v>253</v>
      </c>
      <c r="D28" s="20">
        <v>500</v>
      </c>
      <c r="E28" s="20">
        <v>380</v>
      </c>
      <c r="F28" s="21">
        <v>750</v>
      </c>
    </row>
    <row r="29" spans="2:6" x14ac:dyDescent="0.15">
      <c r="B29" s="22">
        <v>5000</v>
      </c>
      <c r="C29" s="20">
        <v>355</v>
      </c>
      <c r="D29" s="20">
        <v>700</v>
      </c>
      <c r="E29" s="20">
        <v>608</v>
      </c>
      <c r="F29" s="21">
        <v>1200</v>
      </c>
    </row>
    <row r="30" spans="2:6" ht="14" thickBot="1" x14ac:dyDescent="0.2">
      <c r="B30" s="23">
        <v>6000</v>
      </c>
      <c r="C30" s="24">
        <v>405</v>
      </c>
      <c r="D30" s="24">
        <v>800</v>
      </c>
      <c r="E30" s="24">
        <v>608</v>
      </c>
      <c r="F30" s="25">
        <v>1200</v>
      </c>
    </row>
    <row r="31" spans="2:6" ht="22.5" customHeight="1" thickTop="1" x14ac:dyDescent="0.15">
      <c r="B31" s="253" t="s">
        <v>77</v>
      </c>
      <c r="C31" s="253"/>
      <c r="D31" s="253"/>
      <c r="E31" s="253"/>
      <c r="F31" s="253"/>
    </row>
    <row r="32" spans="2:6" x14ac:dyDescent="0.15">
      <c r="B32" s="247" t="s">
        <v>78</v>
      </c>
      <c r="C32" s="247"/>
      <c r="D32" s="247"/>
      <c r="E32" s="247"/>
      <c r="F32" s="247"/>
    </row>
  </sheetData>
  <mergeCells count="6">
    <mergeCell ref="C5:F5"/>
    <mergeCell ref="C6:D6"/>
    <mergeCell ref="E6:F6"/>
    <mergeCell ref="B31:F31"/>
    <mergeCell ref="B32:F32"/>
    <mergeCell ref="B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8"/>
  <sheetViews>
    <sheetView workbookViewId="0">
      <selection activeCell="C24" sqref="C24"/>
    </sheetView>
  </sheetViews>
  <sheetFormatPr baseColWidth="10" defaultRowHeight="13" x14ac:dyDescent="0.15"/>
  <sheetData>
    <row r="1" spans="2:3" x14ac:dyDescent="0.15">
      <c r="B1" s="27" t="s">
        <v>153</v>
      </c>
    </row>
    <row r="3" spans="2:3" x14ac:dyDescent="0.15">
      <c r="B3" s="106">
        <v>0</v>
      </c>
      <c r="C3" s="106">
        <v>15</v>
      </c>
    </row>
    <row r="4" spans="2:3" x14ac:dyDescent="0.15">
      <c r="B4" s="106">
        <v>12</v>
      </c>
      <c r="C4" s="106">
        <v>15</v>
      </c>
    </row>
    <row r="5" spans="2:3" x14ac:dyDescent="0.15">
      <c r="B5" s="106">
        <v>12.1</v>
      </c>
      <c r="C5" s="106">
        <v>20</v>
      </c>
    </row>
    <row r="6" spans="2:3" x14ac:dyDescent="0.15">
      <c r="B6" s="106">
        <v>17</v>
      </c>
      <c r="C6" s="106">
        <v>20</v>
      </c>
    </row>
    <row r="7" spans="2:3" x14ac:dyDescent="0.15">
      <c r="B7" s="106">
        <v>17.100000000000001</v>
      </c>
      <c r="C7" s="106">
        <v>30</v>
      </c>
    </row>
    <row r="8" spans="2:3" x14ac:dyDescent="0.15">
      <c r="B8" s="106">
        <v>26</v>
      </c>
      <c r="C8" s="106">
        <v>30</v>
      </c>
    </row>
    <row r="9" spans="2:3" x14ac:dyDescent="0.15">
      <c r="B9" s="106">
        <v>26.1</v>
      </c>
      <c r="C9" s="106">
        <v>40</v>
      </c>
    </row>
    <row r="10" spans="2:3" x14ac:dyDescent="0.15">
      <c r="B10" s="106">
        <v>36</v>
      </c>
      <c r="C10" s="106">
        <v>40</v>
      </c>
    </row>
    <row r="11" spans="2:3" x14ac:dyDescent="0.15">
      <c r="B11" s="106">
        <v>36.1</v>
      </c>
      <c r="C11" s="106">
        <v>50</v>
      </c>
    </row>
    <row r="12" spans="2:3" x14ac:dyDescent="0.15">
      <c r="B12" s="106">
        <v>46</v>
      </c>
      <c r="C12" s="106">
        <v>50</v>
      </c>
    </row>
    <row r="13" spans="2:3" x14ac:dyDescent="0.15">
      <c r="B13" s="106">
        <f>B12+0.01</f>
        <v>46.01</v>
      </c>
      <c r="C13" s="106">
        <v>60</v>
      </c>
    </row>
    <row r="14" spans="2:3" x14ac:dyDescent="0.15">
      <c r="B14" s="106">
        <v>56</v>
      </c>
      <c r="C14" s="106">
        <v>60</v>
      </c>
    </row>
    <row r="15" spans="2:3" x14ac:dyDescent="0.15">
      <c r="B15" s="106">
        <f>B14+0.01</f>
        <v>56.01</v>
      </c>
      <c r="C15" s="106">
        <v>70</v>
      </c>
    </row>
    <row r="16" spans="2:3" x14ac:dyDescent="0.15">
      <c r="B16" s="106">
        <v>66</v>
      </c>
      <c r="C16" s="106">
        <v>70</v>
      </c>
    </row>
    <row r="17" spans="2:3" x14ac:dyDescent="0.15">
      <c r="B17" s="106">
        <v>66.099999999999994</v>
      </c>
      <c r="C17" s="106">
        <v>80</v>
      </c>
    </row>
    <row r="18" spans="2:3" x14ac:dyDescent="0.15">
      <c r="B18" s="106">
        <v>76</v>
      </c>
      <c r="C18" s="106">
        <v>80</v>
      </c>
    </row>
    <row r="19" spans="2:3" x14ac:dyDescent="0.15">
      <c r="B19" s="106">
        <f>B18+0.01</f>
        <v>76.010000000000005</v>
      </c>
      <c r="C19" s="106">
        <v>90</v>
      </c>
    </row>
    <row r="20" spans="2:3" x14ac:dyDescent="0.15">
      <c r="B20" s="106">
        <v>86</v>
      </c>
      <c r="C20" s="106">
        <v>90</v>
      </c>
    </row>
    <row r="21" spans="2:3" x14ac:dyDescent="0.15">
      <c r="B21" s="106">
        <v>86.1</v>
      </c>
      <c r="C21" s="106">
        <v>100</v>
      </c>
    </row>
    <row r="22" spans="2:3" x14ac:dyDescent="0.15">
      <c r="B22" s="106">
        <v>96</v>
      </c>
      <c r="C22" s="106">
        <v>100</v>
      </c>
    </row>
    <row r="23" spans="2:3" x14ac:dyDescent="0.15">
      <c r="B23" s="106">
        <v>96.1</v>
      </c>
      <c r="C23" s="106">
        <v>125</v>
      </c>
    </row>
    <row r="24" spans="2:3" x14ac:dyDescent="0.15">
      <c r="B24" s="106">
        <v>115</v>
      </c>
      <c r="C24" s="106">
        <v>125</v>
      </c>
    </row>
    <row r="25" spans="2:3" x14ac:dyDescent="0.15">
      <c r="B25" s="106">
        <v>115.1</v>
      </c>
      <c r="C25" s="106">
        <v>150</v>
      </c>
    </row>
    <row r="26" spans="2:3" x14ac:dyDescent="0.15">
      <c r="B26" s="106">
        <v>140</v>
      </c>
      <c r="C26" s="106">
        <v>150</v>
      </c>
    </row>
    <row r="27" spans="2:3" x14ac:dyDescent="0.15">
      <c r="B27" s="106">
        <v>140.1</v>
      </c>
      <c r="C27" s="106">
        <v>175</v>
      </c>
    </row>
    <row r="28" spans="2:3" x14ac:dyDescent="0.15">
      <c r="B28" s="106">
        <v>160</v>
      </c>
      <c r="C28" s="106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1"/>
  <sheetViews>
    <sheetView workbookViewId="0">
      <selection activeCell="D4" sqref="D4"/>
    </sheetView>
  </sheetViews>
  <sheetFormatPr baseColWidth="10" defaultRowHeight="13" x14ac:dyDescent="0.15"/>
  <sheetData>
    <row r="3" spans="3:5" ht="14" thickBot="1" x14ac:dyDescent="0.2"/>
    <row r="4" spans="3:5" ht="60" customHeight="1" thickTop="1" thickBot="1" x14ac:dyDescent="0.2">
      <c r="C4" s="58" t="s">
        <v>95</v>
      </c>
      <c r="D4" s="67" t="s">
        <v>96</v>
      </c>
      <c r="E4" s="68"/>
    </row>
    <row r="5" spans="3:5" ht="14" thickTop="1" x14ac:dyDescent="0.15">
      <c r="C5" s="60" t="s">
        <v>101</v>
      </c>
      <c r="D5" s="61">
        <v>80</v>
      </c>
      <c r="E5" s="62"/>
    </row>
    <row r="6" spans="3:5" x14ac:dyDescent="0.15">
      <c r="C6" s="60" t="s">
        <v>102</v>
      </c>
      <c r="D6" s="63">
        <v>70</v>
      </c>
      <c r="E6" s="64"/>
    </row>
    <row r="7" spans="3:5" x14ac:dyDescent="0.15">
      <c r="C7" s="60" t="s">
        <v>103</v>
      </c>
      <c r="D7" s="63">
        <v>50</v>
      </c>
      <c r="E7" s="64"/>
    </row>
    <row r="8" spans="3:5" x14ac:dyDescent="0.15">
      <c r="C8" s="13" t="s">
        <v>97</v>
      </c>
      <c r="D8" s="63">
        <v>45</v>
      </c>
      <c r="E8" s="64"/>
    </row>
    <row r="9" spans="3:5" x14ac:dyDescent="0.15">
      <c r="C9" s="13" t="s">
        <v>98</v>
      </c>
      <c r="D9" s="63">
        <v>40</v>
      </c>
      <c r="E9" s="64"/>
    </row>
    <row r="10" spans="3:5" ht="14" thickBot="1" x14ac:dyDescent="0.2">
      <c r="C10" s="12" t="s">
        <v>99</v>
      </c>
      <c r="D10" s="65">
        <v>35</v>
      </c>
      <c r="E10" s="66"/>
    </row>
    <row r="11" spans="3:5" ht="27" customHeight="1" thickTop="1" x14ac:dyDescent="0.15">
      <c r="C11" s="313" t="s">
        <v>100</v>
      </c>
      <c r="D11" s="313"/>
      <c r="E11" s="59"/>
    </row>
  </sheetData>
  <mergeCells count="1">
    <mergeCell ref="C11:D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1"/>
  <sheetViews>
    <sheetView showGridLines="0" topLeftCell="A10" workbookViewId="0">
      <selection activeCell="B90" sqref="B90"/>
    </sheetView>
  </sheetViews>
  <sheetFormatPr baseColWidth="10" defaultRowHeight="13" x14ac:dyDescent="0.15"/>
  <sheetData>
    <row r="2" spans="2:13" ht="14" thickBot="1" x14ac:dyDescent="0.2"/>
    <row r="3" spans="2:13" ht="14" thickBot="1" x14ac:dyDescent="0.2">
      <c r="C3" s="326" t="s">
        <v>36</v>
      </c>
      <c r="D3" s="327"/>
      <c r="E3" s="327"/>
      <c r="F3" s="327"/>
      <c r="G3" s="327"/>
      <c r="H3" s="327"/>
      <c r="I3" s="327"/>
      <c r="J3" s="328"/>
    </row>
    <row r="4" spans="2:13" x14ac:dyDescent="0.15">
      <c r="C4" s="329" t="s">
        <v>37</v>
      </c>
      <c r="D4" s="330"/>
      <c r="E4" s="335" t="s">
        <v>40</v>
      </c>
      <c r="F4" s="336"/>
      <c r="G4" s="336"/>
      <c r="H4" s="336"/>
      <c r="I4" s="336"/>
      <c r="J4" s="337"/>
    </row>
    <row r="5" spans="2:13" ht="14" thickBot="1" x14ac:dyDescent="0.2">
      <c r="C5" s="331" t="s">
        <v>38</v>
      </c>
      <c r="D5" s="332"/>
      <c r="E5" s="338"/>
      <c r="F5" s="339"/>
      <c r="G5" s="339"/>
      <c r="H5" s="339"/>
      <c r="I5" s="339"/>
      <c r="J5" s="340"/>
    </row>
    <row r="6" spans="2:13" ht="14" thickBot="1" x14ac:dyDescent="0.2">
      <c r="B6" s="3" t="s">
        <v>42</v>
      </c>
      <c r="C6" s="333" t="s">
        <v>39</v>
      </c>
      <c r="D6" s="334"/>
      <c r="E6" s="3" t="s">
        <v>41</v>
      </c>
      <c r="F6" s="3" t="s">
        <v>42</v>
      </c>
      <c r="G6" s="3" t="s">
        <v>43</v>
      </c>
      <c r="H6" s="3" t="s">
        <v>41</v>
      </c>
      <c r="I6" s="3" t="s">
        <v>42</v>
      </c>
      <c r="J6" s="4" t="s">
        <v>43</v>
      </c>
    </row>
    <row r="7" spans="2:13" x14ac:dyDescent="0.15">
      <c r="B7" s="73" t="s">
        <v>45</v>
      </c>
      <c r="C7" s="341" t="s">
        <v>65</v>
      </c>
      <c r="D7" s="314" t="s">
        <v>44</v>
      </c>
      <c r="E7" s="5" t="s">
        <v>45</v>
      </c>
      <c r="F7" s="5" t="s">
        <v>45</v>
      </c>
      <c r="G7" s="5" t="s">
        <v>45</v>
      </c>
      <c r="H7" s="5" t="s">
        <v>45</v>
      </c>
      <c r="I7" s="5" t="s">
        <v>45</v>
      </c>
      <c r="J7" s="6" t="s">
        <v>45</v>
      </c>
    </row>
    <row r="8" spans="2:13" ht="48" x14ac:dyDescent="0.15">
      <c r="B8" s="73" t="s">
        <v>47</v>
      </c>
      <c r="C8" s="342"/>
      <c r="D8" s="315"/>
      <c r="E8" s="5" t="s">
        <v>46</v>
      </c>
      <c r="F8" s="5" t="s">
        <v>47</v>
      </c>
      <c r="G8" s="5" t="s">
        <v>49</v>
      </c>
      <c r="H8" s="5" t="s">
        <v>52</v>
      </c>
      <c r="I8" s="5" t="s">
        <v>53</v>
      </c>
      <c r="J8" s="6" t="s">
        <v>54</v>
      </c>
    </row>
    <row r="9" spans="2:13" ht="36" x14ac:dyDescent="0.15">
      <c r="B9" s="73" t="s">
        <v>48</v>
      </c>
      <c r="C9" s="342"/>
      <c r="D9" s="315"/>
      <c r="E9" s="7"/>
      <c r="F9" s="5" t="s">
        <v>48</v>
      </c>
      <c r="G9" s="5" t="s">
        <v>50</v>
      </c>
      <c r="H9" s="7"/>
      <c r="I9" s="7"/>
      <c r="J9" s="6" t="s">
        <v>55</v>
      </c>
    </row>
    <row r="10" spans="2:13" ht="37" thickBot="1" x14ac:dyDescent="0.2">
      <c r="B10" s="8"/>
      <c r="C10" s="342"/>
      <c r="D10" s="315"/>
      <c r="E10" s="8"/>
      <c r="F10" s="8"/>
      <c r="G10" s="9" t="s">
        <v>51</v>
      </c>
      <c r="H10" s="8"/>
      <c r="I10" s="8"/>
      <c r="J10" s="10"/>
    </row>
    <row r="11" spans="2:13" x14ac:dyDescent="0.15">
      <c r="B11" s="99" t="s">
        <v>151</v>
      </c>
      <c r="C11" s="342"/>
      <c r="D11" s="315"/>
      <c r="E11" s="316" t="s">
        <v>56</v>
      </c>
      <c r="F11" s="317"/>
      <c r="G11" s="318"/>
      <c r="H11" s="316" t="s">
        <v>57</v>
      </c>
      <c r="I11" s="317"/>
      <c r="J11" s="322"/>
    </row>
    <row r="12" spans="2:13" x14ac:dyDescent="0.15">
      <c r="C12" s="342"/>
      <c r="D12" s="315"/>
      <c r="E12" s="319"/>
      <c r="F12" s="320"/>
      <c r="G12" s="321"/>
      <c r="H12" s="319" t="s">
        <v>58</v>
      </c>
      <c r="I12" s="320"/>
      <c r="J12" s="323"/>
    </row>
    <row r="13" spans="2:13" ht="14" x14ac:dyDescent="0.15">
      <c r="B13" s="79">
        <v>0</v>
      </c>
      <c r="C13" s="26">
        <v>0.82399999999999995</v>
      </c>
      <c r="D13" s="26">
        <v>18</v>
      </c>
      <c r="E13" s="26" t="s">
        <v>59</v>
      </c>
      <c r="F13" s="78">
        <v>0</v>
      </c>
      <c r="G13" s="26">
        <v>14</v>
      </c>
      <c r="H13" s="26" t="s">
        <v>59</v>
      </c>
      <c r="I13" s="26" t="s">
        <v>59</v>
      </c>
      <c r="J13" s="26" t="s">
        <v>59</v>
      </c>
      <c r="L13" s="78">
        <v>0</v>
      </c>
      <c r="M13" s="26">
        <v>18</v>
      </c>
    </row>
    <row r="14" spans="2:13" ht="14" x14ac:dyDescent="0.15">
      <c r="B14" s="79">
        <v>1</v>
      </c>
      <c r="C14" s="26">
        <v>1.31</v>
      </c>
      <c r="D14" s="26">
        <v>16</v>
      </c>
      <c r="E14" s="26" t="s">
        <v>59</v>
      </c>
      <c r="F14" s="78">
        <v>0</v>
      </c>
      <c r="G14" s="26">
        <v>18</v>
      </c>
      <c r="H14" s="26" t="s">
        <v>59</v>
      </c>
      <c r="I14" s="26" t="s">
        <v>59</v>
      </c>
      <c r="J14" s="26" t="s">
        <v>59</v>
      </c>
      <c r="L14" s="78">
        <v>0</v>
      </c>
      <c r="M14" s="26">
        <v>16</v>
      </c>
    </row>
    <row r="15" spans="2:13" ht="14" x14ac:dyDescent="0.15">
      <c r="B15" s="79">
        <v>2</v>
      </c>
      <c r="C15" s="26">
        <v>2.08</v>
      </c>
      <c r="D15" s="26">
        <v>14</v>
      </c>
      <c r="E15" s="26">
        <v>15</v>
      </c>
      <c r="F15" s="78">
        <v>20</v>
      </c>
      <c r="G15" s="26">
        <v>25</v>
      </c>
      <c r="H15" s="26" t="s">
        <v>59</v>
      </c>
      <c r="I15" s="26" t="s">
        <v>59</v>
      </c>
      <c r="J15" s="26" t="s">
        <v>59</v>
      </c>
      <c r="L15" s="78">
        <v>20</v>
      </c>
      <c r="M15" s="26">
        <v>14</v>
      </c>
    </row>
    <row r="16" spans="2:13" ht="14" x14ac:dyDescent="0.15">
      <c r="B16" s="79">
        <v>3</v>
      </c>
      <c r="C16" s="26">
        <v>2.08</v>
      </c>
      <c r="D16" s="26">
        <v>14</v>
      </c>
      <c r="E16" s="26">
        <v>15</v>
      </c>
      <c r="F16" s="78">
        <v>20</v>
      </c>
      <c r="G16" s="26">
        <v>25</v>
      </c>
      <c r="H16" s="26" t="s">
        <v>59</v>
      </c>
      <c r="I16" s="26" t="s">
        <v>59</v>
      </c>
      <c r="J16" s="26" t="s">
        <v>59</v>
      </c>
      <c r="L16" s="78">
        <v>20</v>
      </c>
      <c r="M16" s="26">
        <v>14</v>
      </c>
    </row>
    <row r="17" spans="2:13" ht="14" x14ac:dyDescent="0.15">
      <c r="B17" s="79">
        <v>4</v>
      </c>
      <c r="C17" s="26">
        <v>2.08</v>
      </c>
      <c r="D17" s="26">
        <v>14</v>
      </c>
      <c r="E17" s="26">
        <v>15</v>
      </c>
      <c r="F17" s="78">
        <v>20</v>
      </c>
      <c r="G17" s="26">
        <v>25</v>
      </c>
      <c r="H17" s="26" t="s">
        <v>59</v>
      </c>
      <c r="I17" s="26" t="s">
        <v>59</v>
      </c>
      <c r="J17" s="26" t="s">
        <v>59</v>
      </c>
      <c r="L17" s="78">
        <v>20</v>
      </c>
      <c r="M17" s="26">
        <v>14</v>
      </c>
    </row>
    <row r="18" spans="2:13" ht="14" x14ac:dyDescent="0.15">
      <c r="B18" s="79">
        <v>5</v>
      </c>
      <c r="C18" s="26">
        <v>2.08</v>
      </c>
      <c r="D18" s="26">
        <v>14</v>
      </c>
      <c r="E18" s="26">
        <v>15</v>
      </c>
      <c r="F18" s="78">
        <v>20</v>
      </c>
      <c r="G18" s="26">
        <v>25</v>
      </c>
      <c r="H18" s="26" t="s">
        <v>59</v>
      </c>
      <c r="I18" s="26" t="s">
        <v>59</v>
      </c>
      <c r="J18" s="26" t="s">
        <v>59</v>
      </c>
      <c r="L18" s="78">
        <v>20</v>
      </c>
      <c r="M18" s="26">
        <v>14</v>
      </c>
    </row>
    <row r="19" spans="2:13" ht="14" x14ac:dyDescent="0.15">
      <c r="B19" s="79">
        <v>6</v>
      </c>
      <c r="C19" s="26">
        <v>2.08</v>
      </c>
      <c r="D19" s="26">
        <v>14</v>
      </c>
      <c r="E19" s="26">
        <v>15</v>
      </c>
      <c r="F19" s="78">
        <v>20</v>
      </c>
      <c r="G19" s="26">
        <v>25</v>
      </c>
      <c r="H19" s="26" t="s">
        <v>59</v>
      </c>
      <c r="I19" s="26" t="s">
        <v>59</v>
      </c>
      <c r="J19" s="26" t="s">
        <v>59</v>
      </c>
      <c r="L19" s="78">
        <v>20</v>
      </c>
      <c r="M19" s="26">
        <v>14</v>
      </c>
    </row>
    <row r="20" spans="2:13" ht="14" x14ac:dyDescent="0.15">
      <c r="B20" s="79">
        <v>7</v>
      </c>
      <c r="C20" s="26">
        <v>2.08</v>
      </c>
      <c r="D20" s="26">
        <v>14</v>
      </c>
      <c r="E20" s="26">
        <v>15</v>
      </c>
      <c r="F20" s="78">
        <v>20</v>
      </c>
      <c r="G20" s="26">
        <v>25</v>
      </c>
      <c r="H20" s="26" t="s">
        <v>59</v>
      </c>
      <c r="I20" s="26" t="s">
        <v>59</v>
      </c>
      <c r="J20" s="26" t="s">
        <v>59</v>
      </c>
      <c r="L20" s="78">
        <v>20</v>
      </c>
      <c r="M20" s="26">
        <v>14</v>
      </c>
    </row>
    <row r="21" spans="2:13" ht="14" x14ac:dyDescent="0.15">
      <c r="B21" s="79">
        <v>8</v>
      </c>
      <c r="C21" s="26">
        <v>2.08</v>
      </c>
      <c r="D21" s="26">
        <v>14</v>
      </c>
      <c r="E21" s="26">
        <v>15</v>
      </c>
      <c r="F21" s="78">
        <v>20</v>
      </c>
      <c r="G21" s="26">
        <v>25</v>
      </c>
      <c r="H21" s="26" t="s">
        <v>59</v>
      </c>
      <c r="I21" s="26" t="s">
        <v>59</v>
      </c>
      <c r="J21" s="26" t="s">
        <v>59</v>
      </c>
      <c r="L21" s="78">
        <v>20</v>
      </c>
      <c r="M21" s="26">
        <v>14</v>
      </c>
    </row>
    <row r="22" spans="2:13" ht="14" x14ac:dyDescent="0.15">
      <c r="B22" s="79">
        <v>9</v>
      </c>
      <c r="C22" s="26">
        <v>2.08</v>
      </c>
      <c r="D22" s="26">
        <v>14</v>
      </c>
      <c r="E22" s="26">
        <v>15</v>
      </c>
      <c r="F22" s="78">
        <v>20</v>
      </c>
      <c r="G22" s="26">
        <v>25</v>
      </c>
      <c r="H22" s="26" t="s">
        <v>59</v>
      </c>
      <c r="I22" s="26" t="s">
        <v>59</v>
      </c>
      <c r="J22" s="26" t="s">
        <v>59</v>
      </c>
      <c r="L22" s="78">
        <v>20</v>
      </c>
      <c r="M22" s="26">
        <v>14</v>
      </c>
    </row>
    <row r="23" spans="2:13" ht="14" x14ac:dyDescent="0.15">
      <c r="B23" s="79">
        <v>10</v>
      </c>
      <c r="C23" s="26">
        <v>2.08</v>
      </c>
      <c r="D23" s="26">
        <v>14</v>
      </c>
      <c r="E23" s="26">
        <v>15</v>
      </c>
      <c r="F23" s="78">
        <v>20</v>
      </c>
      <c r="G23" s="26">
        <v>25</v>
      </c>
      <c r="H23" s="26" t="s">
        <v>59</v>
      </c>
      <c r="I23" s="26" t="s">
        <v>59</v>
      </c>
      <c r="J23" s="26" t="s">
        <v>59</v>
      </c>
      <c r="L23" s="78">
        <v>20</v>
      </c>
      <c r="M23" s="26">
        <v>14</v>
      </c>
    </row>
    <row r="24" spans="2:13" ht="14" x14ac:dyDescent="0.15">
      <c r="B24" s="79">
        <v>11</v>
      </c>
      <c r="C24" s="26">
        <v>2.08</v>
      </c>
      <c r="D24" s="26">
        <v>14</v>
      </c>
      <c r="E24" s="26">
        <v>15</v>
      </c>
      <c r="F24" s="78">
        <v>20</v>
      </c>
      <c r="G24" s="26">
        <v>25</v>
      </c>
      <c r="H24" s="26" t="s">
        <v>59</v>
      </c>
      <c r="I24" s="26" t="s">
        <v>59</v>
      </c>
      <c r="J24" s="26" t="s">
        <v>59</v>
      </c>
      <c r="L24" s="78">
        <v>20</v>
      </c>
      <c r="M24" s="26">
        <v>14</v>
      </c>
    </row>
    <row r="25" spans="2:13" ht="14" x14ac:dyDescent="0.15">
      <c r="B25" s="79">
        <v>12</v>
      </c>
      <c r="C25" s="26">
        <v>2.08</v>
      </c>
      <c r="D25" s="26">
        <v>14</v>
      </c>
      <c r="E25" s="26">
        <v>15</v>
      </c>
      <c r="F25" s="78">
        <v>20</v>
      </c>
      <c r="G25" s="26">
        <v>25</v>
      </c>
      <c r="H25" s="26" t="s">
        <v>59</v>
      </c>
      <c r="I25" s="26" t="s">
        <v>59</v>
      </c>
      <c r="J25" s="26" t="s">
        <v>59</v>
      </c>
      <c r="L25" s="78">
        <v>20</v>
      </c>
      <c r="M25" s="26">
        <v>14</v>
      </c>
    </row>
    <row r="26" spans="2:13" ht="14" x14ac:dyDescent="0.15">
      <c r="B26" s="79">
        <v>13</v>
      </c>
      <c r="C26" s="26">
        <v>2.08</v>
      </c>
      <c r="D26" s="26">
        <v>14</v>
      </c>
      <c r="E26" s="26">
        <v>15</v>
      </c>
      <c r="F26" s="78">
        <v>20</v>
      </c>
      <c r="G26" s="26">
        <v>25</v>
      </c>
      <c r="H26" s="26" t="s">
        <v>59</v>
      </c>
      <c r="I26" s="26" t="s">
        <v>59</v>
      </c>
      <c r="J26" s="26" t="s">
        <v>59</v>
      </c>
      <c r="L26" s="78">
        <v>20</v>
      </c>
      <c r="M26" s="26">
        <v>14</v>
      </c>
    </row>
    <row r="27" spans="2:13" ht="14" x14ac:dyDescent="0.15">
      <c r="B27" s="79">
        <v>14</v>
      </c>
      <c r="C27" s="26">
        <v>2.08</v>
      </c>
      <c r="D27" s="26">
        <v>14</v>
      </c>
      <c r="E27" s="26">
        <v>15</v>
      </c>
      <c r="F27" s="78">
        <v>20</v>
      </c>
      <c r="G27" s="26">
        <v>25</v>
      </c>
      <c r="H27" s="26" t="s">
        <v>59</v>
      </c>
      <c r="I27" s="26" t="s">
        <v>59</v>
      </c>
      <c r="J27" s="26" t="s">
        <v>59</v>
      </c>
      <c r="L27" s="78">
        <v>20</v>
      </c>
      <c r="M27" s="26">
        <v>14</v>
      </c>
    </row>
    <row r="28" spans="2:13" ht="14" x14ac:dyDescent="0.15">
      <c r="B28" s="79">
        <v>15</v>
      </c>
      <c r="C28" s="26">
        <v>2.08</v>
      </c>
      <c r="D28" s="26">
        <v>14</v>
      </c>
      <c r="E28" s="26">
        <v>15</v>
      </c>
      <c r="F28" s="78">
        <v>20</v>
      </c>
      <c r="G28" s="26">
        <v>25</v>
      </c>
      <c r="H28" s="26" t="s">
        <v>59</v>
      </c>
      <c r="I28" s="26" t="s">
        <v>59</v>
      </c>
      <c r="J28" s="26" t="s">
        <v>59</v>
      </c>
      <c r="L28" s="78">
        <v>20</v>
      </c>
      <c r="M28" s="26">
        <v>14</v>
      </c>
    </row>
    <row r="29" spans="2:13" ht="14" x14ac:dyDescent="0.15">
      <c r="B29" s="79">
        <v>16</v>
      </c>
      <c r="C29" s="26">
        <v>2.08</v>
      </c>
      <c r="D29" s="26">
        <v>14</v>
      </c>
      <c r="E29" s="26">
        <v>15</v>
      </c>
      <c r="F29" s="78">
        <v>20</v>
      </c>
      <c r="G29" s="26">
        <v>25</v>
      </c>
      <c r="H29" s="26" t="s">
        <v>59</v>
      </c>
      <c r="I29" s="26" t="s">
        <v>59</v>
      </c>
      <c r="J29" s="26" t="s">
        <v>59</v>
      </c>
      <c r="L29" s="78">
        <v>20</v>
      </c>
      <c r="M29" s="26">
        <v>14</v>
      </c>
    </row>
    <row r="30" spans="2:13" ht="14" x14ac:dyDescent="0.15">
      <c r="B30" s="79">
        <v>17</v>
      </c>
      <c r="C30" s="26">
        <v>2.08</v>
      </c>
      <c r="D30" s="26">
        <v>14</v>
      </c>
      <c r="E30" s="26">
        <v>15</v>
      </c>
      <c r="F30" s="78">
        <v>20</v>
      </c>
      <c r="G30" s="26">
        <v>25</v>
      </c>
      <c r="H30" s="26" t="s">
        <v>59</v>
      </c>
      <c r="I30" s="26" t="s">
        <v>59</v>
      </c>
      <c r="J30" s="26" t="s">
        <v>59</v>
      </c>
      <c r="L30" s="78">
        <v>20</v>
      </c>
      <c r="M30" s="26">
        <v>14</v>
      </c>
    </row>
    <row r="31" spans="2:13" ht="14" x14ac:dyDescent="0.15">
      <c r="B31" s="79">
        <v>18</v>
      </c>
      <c r="C31" s="26">
        <v>2.08</v>
      </c>
      <c r="D31" s="26">
        <v>14</v>
      </c>
      <c r="E31" s="26">
        <v>15</v>
      </c>
      <c r="F31" s="78">
        <v>20</v>
      </c>
      <c r="G31" s="26">
        <v>25</v>
      </c>
      <c r="H31" s="26" t="s">
        <v>59</v>
      </c>
      <c r="I31" s="26" t="s">
        <v>59</v>
      </c>
      <c r="J31" s="26" t="s">
        <v>59</v>
      </c>
      <c r="L31" s="78">
        <v>20</v>
      </c>
      <c r="M31" s="26">
        <v>14</v>
      </c>
    </row>
    <row r="32" spans="2:13" ht="14" x14ac:dyDescent="0.15">
      <c r="B32" s="79">
        <v>19</v>
      </c>
      <c r="C32" s="26">
        <v>2.08</v>
      </c>
      <c r="D32" s="26">
        <v>14</v>
      </c>
      <c r="E32" s="26">
        <v>15</v>
      </c>
      <c r="F32" s="78">
        <v>20</v>
      </c>
      <c r="G32" s="26">
        <v>25</v>
      </c>
      <c r="H32" s="26" t="s">
        <v>59</v>
      </c>
      <c r="I32" s="26" t="s">
        <v>59</v>
      </c>
      <c r="J32" s="26" t="s">
        <v>59</v>
      </c>
      <c r="L32" s="78">
        <v>20</v>
      </c>
      <c r="M32" s="26">
        <v>14</v>
      </c>
    </row>
    <row r="33" spans="2:13" ht="14" x14ac:dyDescent="0.15">
      <c r="B33" s="79">
        <v>20</v>
      </c>
      <c r="C33" s="26">
        <v>2.08</v>
      </c>
      <c r="D33" s="26">
        <v>14</v>
      </c>
      <c r="E33" s="26">
        <v>15</v>
      </c>
      <c r="F33" s="78">
        <v>20</v>
      </c>
      <c r="G33" s="26">
        <v>25</v>
      </c>
      <c r="H33" s="26" t="s">
        <v>59</v>
      </c>
      <c r="I33" s="26" t="s">
        <v>59</v>
      </c>
      <c r="J33" s="26" t="s">
        <v>59</v>
      </c>
      <c r="L33" s="78">
        <v>20</v>
      </c>
      <c r="M33" s="26">
        <v>14</v>
      </c>
    </row>
    <row r="34" spans="2:13" ht="14" x14ac:dyDescent="0.15">
      <c r="B34" s="79">
        <v>21</v>
      </c>
      <c r="C34" s="26">
        <v>2.08</v>
      </c>
      <c r="D34" s="26">
        <v>12</v>
      </c>
      <c r="E34" s="26">
        <v>15</v>
      </c>
      <c r="F34" s="78">
        <v>20</v>
      </c>
      <c r="G34" s="26">
        <v>25</v>
      </c>
      <c r="H34" s="26" t="s">
        <v>59</v>
      </c>
      <c r="I34" s="26" t="s">
        <v>59</v>
      </c>
      <c r="J34" s="26" t="s">
        <v>59</v>
      </c>
      <c r="L34" s="78">
        <v>20</v>
      </c>
      <c r="M34" s="26">
        <v>14</v>
      </c>
    </row>
    <row r="35" spans="2:13" ht="14" x14ac:dyDescent="0.15">
      <c r="B35" s="79">
        <v>22</v>
      </c>
      <c r="C35" s="26">
        <v>2.08</v>
      </c>
      <c r="D35" s="26">
        <v>12</v>
      </c>
      <c r="E35" s="26">
        <v>15</v>
      </c>
      <c r="F35" s="78">
        <v>20</v>
      </c>
      <c r="G35" s="26">
        <v>25</v>
      </c>
      <c r="H35" s="26" t="s">
        <v>59</v>
      </c>
      <c r="I35" s="26" t="s">
        <v>59</v>
      </c>
      <c r="J35" s="26" t="s">
        <v>59</v>
      </c>
      <c r="L35" s="78">
        <v>20</v>
      </c>
      <c r="M35" s="26">
        <v>14</v>
      </c>
    </row>
    <row r="36" spans="2:13" ht="14" x14ac:dyDescent="0.15">
      <c r="B36" s="79">
        <v>23</v>
      </c>
      <c r="C36" s="26">
        <v>2.08</v>
      </c>
      <c r="D36" s="26">
        <v>12</v>
      </c>
      <c r="E36" s="26">
        <v>15</v>
      </c>
      <c r="F36" s="78">
        <v>20</v>
      </c>
      <c r="G36" s="26">
        <v>25</v>
      </c>
      <c r="H36" s="26" t="s">
        <v>59</v>
      </c>
      <c r="I36" s="26" t="s">
        <v>59</v>
      </c>
      <c r="J36" s="26" t="s">
        <v>59</v>
      </c>
      <c r="L36" s="78">
        <v>20</v>
      </c>
      <c r="M36" s="26">
        <v>14</v>
      </c>
    </row>
    <row r="37" spans="2:13" ht="14" x14ac:dyDescent="0.15">
      <c r="B37" s="79">
        <v>24</v>
      </c>
      <c r="C37" s="26">
        <v>2.08</v>
      </c>
      <c r="D37" s="26">
        <v>12</v>
      </c>
      <c r="E37" s="26">
        <v>15</v>
      </c>
      <c r="F37" s="78">
        <v>20</v>
      </c>
      <c r="G37" s="26">
        <v>25</v>
      </c>
      <c r="H37" s="26" t="s">
        <v>59</v>
      </c>
      <c r="I37" s="26" t="s">
        <v>59</v>
      </c>
      <c r="J37" s="26" t="s">
        <v>59</v>
      </c>
      <c r="L37" s="78">
        <v>20</v>
      </c>
      <c r="M37" s="26">
        <v>14</v>
      </c>
    </row>
    <row r="38" spans="2:13" ht="14" x14ac:dyDescent="0.15">
      <c r="B38" s="79">
        <v>25</v>
      </c>
      <c r="C38" s="26">
        <v>3.31</v>
      </c>
      <c r="D38" s="26">
        <v>12</v>
      </c>
      <c r="E38" s="26">
        <v>20</v>
      </c>
      <c r="F38" s="78">
        <v>25</v>
      </c>
      <c r="G38" s="26">
        <v>30</v>
      </c>
      <c r="H38" s="26" t="s">
        <v>59</v>
      </c>
      <c r="I38" s="26" t="s">
        <v>59</v>
      </c>
      <c r="J38" s="26" t="s">
        <v>59</v>
      </c>
      <c r="L38" s="78">
        <v>25</v>
      </c>
      <c r="M38" s="26">
        <v>12</v>
      </c>
    </row>
    <row r="39" spans="2:13" ht="14" x14ac:dyDescent="0.15">
      <c r="B39" s="79">
        <v>34.99</v>
      </c>
      <c r="C39" s="26">
        <v>3.31</v>
      </c>
      <c r="D39" s="26">
        <v>10</v>
      </c>
      <c r="E39" s="26">
        <v>20</v>
      </c>
      <c r="F39" s="78">
        <v>25</v>
      </c>
      <c r="G39" s="26">
        <v>30</v>
      </c>
      <c r="H39" s="26" t="s">
        <v>59</v>
      </c>
      <c r="I39" s="26" t="s">
        <v>59</v>
      </c>
      <c r="J39" s="26" t="s">
        <v>59</v>
      </c>
      <c r="L39" s="78">
        <v>25</v>
      </c>
      <c r="M39" s="26">
        <v>12</v>
      </c>
    </row>
    <row r="40" spans="2:13" ht="14" x14ac:dyDescent="0.15">
      <c r="B40" s="79">
        <v>35</v>
      </c>
      <c r="C40" s="26">
        <v>5.26</v>
      </c>
      <c r="D40" s="26">
        <v>10</v>
      </c>
      <c r="E40" s="26">
        <v>30</v>
      </c>
      <c r="F40" s="78">
        <v>35</v>
      </c>
      <c r="G40" s="26">
        <v>40</v>
      </c>
      <c r="H40" s="26" t="s">
        <v>59</v>
      </c>
      <c r="I40" s="26" t="s">
        <v>59</v>
      </c>
      <c r="J40" s="26" t="s">
        <v>59</v>
      </c>
      <c r="L40" s="78">
        <v>35</v>
      </c>
      <c r="M40" s="26">
        <v>10</v>
      </c>
    </row>
    <row r="41" spans="2:13" ht="14" x14ac:dyDescent="0.15">
      <c r="B41" s="79">
        <v>36</v>
      </c>
      <c r="C41" s="26">
        <v>5.26</v>
      </c>
      <c r="D41" s="26">
        <v>8</v>
      </c>
      <c r="E41" s="26">
        <v>30</v>
      </c>
      <c r="F41" s="78">
        <v>35</v>
      </c>
      <c r="G41" s="26">
        <v>40</v>
      </c>
      <c r="H41" s="26" t="s">
        <v>59</v>
      </c>
      <c r="I41" s="26" t="s">
        <v>59</v>
      </c>
      <c r="J41" s="26" t="s">
        <v>59</v>
      </c>
      <c r="L41" s="78">
        <v>35</v>
      </c>
      <c r="M41" s="26">
        <v>10</v>
      </c>
    </row>
    <row r="42" spans="2:13" ht="14" x14ac:dyDescent="0.15">
      <c r="B42" s="79">
        <v>50</v>
      </c>
      <c r="C42" s="26">
        <v>8.3699999999999992</v>
      </c>
      <c r="D42" s="26">
        <v>8</v>
      </c>
      <c r="E42" s="26">
        <v>40</v>
      </c>
      <c r="F42" s="78">
        <v>50</v>
      </c>
      <c r="G42" s="26">
        <v>55</v>
      </c>
      <c r="H42" s="26" t="s">
        <v>59</v>
      </c>
      <c r="I42" s="26" t="s">
        <v>59</v>
      </c>
      <c r="J42" s="26" t="s">
        <v>59</v>
      </c>
      <c r="L42" s="78">
        <v>50</v>
      </c>
      <c r="M42" s="26">
        <v>8</v>
      </c>
    </row>
    <row r="43" spans="2:13" ht="14" x14ac:dyDescent="0.15">
      <c r="B43" s="79">
        <v>51</v>
      </c>
      <c r="C43" s="26">
        <v>8.3699999999999992</v>
      </c>
      <c r="D43" s="26">
        <v>6</v>
      </c>
      <c r="E43" s="26">
        <v>40</v>
      </c>
      <c r="F43" s="78">
        <v>50</v>
      </c>
      <c r="G43" s="26">
        <v>55</v>
      </c>
      <c r="H43" s="26" t="s">
        <v>59</v>
      </c>
      <c r="I43" s="26" t="s">
        <v>59</v>
      </c>
      <c r="J43" s="26" t="s">
        <v>59</v>
      </c>
      <c r="L43" s="78">
        <v>50</v>
      </c>
      <c r="M43" s="26">
        <v>8</v>
      </c>
    </row>
    <row r="44" spans="2:13" x14ac:dyDescent="0.15">
      <c r="B44" s="79">
        <v>65</v>
      </c>
      <c r="C44" s="26">
        <v>13.3</v>
      </c>
      <c r="D44" s="26">
        <v>6</v>
      </c>
      <c r="E44" s="26">
        <v>55</v>
      </c>
      <c r="F44" s="78">
        <v>65</v>
      </c>
      <c r="G44" s="26">
        <v>75</v>
      </c>
      <c r="H44" s="26">
        <v>40</v>
      </c>
      <c r="I44" s="26">
        <v>50</v>
      </c>
      <c r="J44" s="26">
        <v>55</v>
      </c>
      <c r="L44" s="78">
        <v>65</v>
      </c>
      <c r="M44" s="26">
        <v>6</v>
      </c>
    </row>
    <row r="45" spans="2:13" x14ac:dyDescent="0.15">
      <c r="B45" s="79">
        <v>66</v>
      </c>
      <c r="C45" s="26">
        <v>13.3</v>
      </c>
      <c r="D45" s="26">
        <v>4</v>
      </c>
      <c r="E45" s="26">
        <v>55</v>
      </c>
      <c r="F45" s="78">
        <v>65</v>
      </c>
      <c r="G45" s="26">
        <v>75</v>
      </c>
      <c r="H45" s="26">
        <v>40</v>
      </c>
      <c r="I45" s="26">
        <v>50</v>
      </c>
      <c r="J45" s="26">
        <v>55</v>
      </c>
      <c r="L45" s="78">
        <v>65</v>
      </c>
      <c r="M45" s="26">
        <v>6</v>
      </c>
    </row>
    <row r="46" spans="2:13" x14ac:dyDescent="0.15">
      <c r="B46" s="79">
        <v>85</v>
      </c>
      <c r="C46" s="26">
        <v>21.2</v>
      </c>
      <c r="D46" s="26">
        <v>4</v>
      </c>
      <c r="E46" s="26">
        <v>70</v>
      </c>
      <c r="F46" s="78">
        <v>85</v>
      </c>
      <c r="G46" s="26">
        <v>95</v>
      </c>
      <c r="H46" s="26">
        <v>55</v>
      </c>
      <c r="I46" s="26">
        <v>65</v>
      </c>
      <c r="J46" s="26">
        <v>75</v>
      </c>
      <c r="L46" s="78">
        <v>85</v>
      </c>
      <c r="M46" s="26">
        <v>4</v>
      </c>
    </row>
    <row r="47" spans="2:13" x14ac:dyDescent="0.15">
      <c r="B47" s="79">
        <v>86</v>
      </c>
      <c r="C47" s="26">
        <v>21.2</v>
      </c>
      <c r="D47" s="26">
        <v>3</v>
      </c>
      <c r="E47" s="26">
        <v>70</v>
      </c>
      <c r="F47" s="78">
        <v>85</v>
      </c>
      <c r="G47" s="26">
        <v>95</v>
      </c>
      <c r="H47" s="26">
        <v>55</v>
      </c>
      <c r="I47" s="26">
        <v>65</v>
      </c>
      <c r="J47" s="26">
        <v>75</v>
      </c>
      <c r="L47" s="78">
        <v>85</v>
      </c>
      <c r="M47" s="26">
        <v>4</v>
      </c>
    </row>
    <row r="48" spans="2:13" x14ac:dyDescent="0.15">
      <c r="B48" s="79">
        <v>100</v>
      </c>
      <c r="C48" s="26">
        <v>26.7</v>
      </c>
      <c r="D48" s="26">
        <v>3</v>
      </c>
      <c r="E48" s="26">
        <v>85</v>
      </c>
      <c r="F48" s="78">
        <v>100</v>
      </c>
      <c r="G48" s="26">
        <v>115</v>
      </c>
      <c r="H48" s="26">
        <v>65</v>
      </c>
      <c r="I48" s="26">
        <v>75</v>
      </c>
      <c r="J48" s="26">
        <v>85</v>
      </c>
      <c r="L48" s="78">
        <v>100</v>
      </c>
      <c r="M48" s="26">
        <v>3</v>
      </c>
    </row>
    <row r="49" spans="2:13" x14ac:dyDescent="0.15">
      <c r="B49" s="79">
        <v>101</v>
      </c>
      <c r="C49" s="26">
        <v>26.7</v>
      </c>
      <c r="D49" s="26">
        <v>2</v>
      </c>
      <c r="E49" s="26">
        <v>85</v>
      </c>
      <c r="F49" s="78">
        <v>100</v>
      </c>
      <c r="G49" s="26">
        <v>115</v>
      </c>
      <c r="H49" s="26">
        <v>65</v>
      </c>
      <c r="I49" s="26">
        <v>75</v>
      </c>
      <c r="J49" s="26">
        <v>85</v>
      </c>
      <c r="L49" s="78">
        <v>100</v>
      </c>
      <c r="M49" s="26">
        <v>3</v>
      </c>
    </row>
    <row r="50" spans="2:13" x14ac:dyDescent="0.15">
      <c r="B50" s="79">
        <v>115</v>
      </c>
      <c r="C50" s="26">
        <v>33.6</v>
      </c>
      <c r="D50" s="26">
        <v>2</v>
      </c>
      <c r="E50" s="26">
        <v>95</v>
      </c>
      <c r="F50" s="78">
        <v>115</v>
      </c>
      <c r="G50" s="26">
        <v>130</v>
      </c>
      <c r="H50" s="26">
        <v>75</v>
      </c>
      <c r="I50" s="26">
        <v>90</v>
      </c>
      <c r="J50" s="26">
        <v>100</v>
      </c>
      <c r="L50" s="78">
        <v>115</v>
      </c>
      <c r="M50" s="26">
        <v>2</v>
      </c>
    </row>
    <row r="51" spans="2:13" ht="14" x14ac:dyDescent="0.15">
      <c r="B51" s="79">
        <v>116</v>
      </c>
      <c r="C51" s="26">
        <v>33.6</v>
      </c>
      <c r="D51" s="26" t="s">
        <v>34</v>
      </c>
      <c r="E51" s="26">
        <v>95</v>
      </c>
      <c r="F51" s="78">
        <v>115</v>
      </c>
      <c r="G51" s="26">
        <v>130</v>
      </c>
      <c r="H51" s="26">
        <v>75</v>
      </c>
      <c r="I51" s="26">
        <v>90</v>
      </c>
      <c r="J51" s="26">
        <v>100</v>
      </c>
      <c r="L51" s="78">
        <v>115</v>
      </c>
      <c r="M51" s="26">
        <v>2</v>
      </c>
    </row>
    <row r="52" spans="2:13" ht="14" x14ac:dyDescent="0.15">
      <c r="B52" s="79">
        <v>130</v>
      </c>
      <c r="C52" s="26">
        <v>42.4</v>
      </c>
      <c r="D52" s="26" t="s">
        <v>34</v>
      </c>
      <c r="E52" s="26">
        <v>110</v>
      </c>
      <c r="F52" s="78">
        <v>130</v>
      </c>
      <c r="G52" s="26">
        <v>145</v>
      </c>
      <c r="H52" s="26">
        <v>85</v>
      </c>
      <c r="I52" s="26">
        <v>100</v>
      </c>
      <c r="J52" s="26">
        <v>115</v>
      </c>
      <c r="L52" s="78">
        <v>130</v>
      </c>
      <c r="M52" s="26">
        <v>1</v>
      </c>
    </row>
    <row r="53" spans="2:13" ht="14" x14ac:dyDescent="0.15">
      <c r="B53" s="79">
        <v>150</v>
      </c>
      <c r="C53" s="26">
        <v>53.49</v>
      </c>
      <c r="D53" s="26" t="s">
        <v>34</v>
      </c>
      <c r="E53" s="26">
        <v>125</v>
      </c>
      <c r="F53" s="78">
        <v>150</v>
      </c>
      <c r="G53" s="26">
        <v>170</v>
      </c>
      <c r="H53" s="26">
        <v>100</v>
      </c>
      <c r="I53" s="26">
        <v>120</v>
      </c>
      <c r="J53" s="26">
        <v>135</v>
      </c>
      <c r="L53" s="78">
        <v>150</v>
      </c>
      <c r="M53" s="26" t="s">
        <v>34</v>
      </c>
    </row>
    <row r="54" spans="2:13" ht="14" x14ac:dyDescent="0.15">
      <c r="B54" s="79">
        <v>151</v>
      </c>
      <c r="C54" s="26">
        <v>53.49</v>
      </c>
      <c r="D54" s="26" t="s">
        <v>60</v>
      </c>
      <c r="E54" s="26">
        <v>125</v>
      </c>
      <c r="F54" s="78">
        <v>150</v>
      </c>
      <c r="G54" s="26">
        <v>170</v>
      </c>
      <c r="H54" s="26">
        <v>100</v>
      </c>
      <c r="I54" s="26">
        <v>120</v>
      </c>
      <c r="J54" s="26">
        <v>135</v>
      </c>
      <c r="L54" s="78">
        <v>150</v>
      </c>
      <c r="M54" s="26" t="s">
        <v>34</v>
      </c>
    </row>
    <row r="55" spans="2:13" ht="14" x14ac:dyDescent="0.15">
      <c r="B55" s="79">
        <v>175</v>
      </c>
      <c r="C55" s="26">
        <v>67.430000000000007</v>
      </c>
      <c r="D55" s="26" t="s">
        <v>60</v>
      </c>
      <c r="E55" s="26">
        <v>145</v>
      </c>
      <c r="F55" s="78">
        <v>175</v>
      </c>
      <c r="G55" s="26">
        <v>195</v>
      </c>
      <c r="H55" s="26">
        <v>115</v>
      </c>
      <c r="I55" s="26">
        <v>135</v>
      </c>
      <c r="J55" s="26">
        <v>150</v>
      </c>
      <c r="L55" s="78">
        <v>175</v>
      </c>
      <c r="M55" s="26" t="s">
        <v>60</v>
      </c>
    </row>
    <row r="56" spans="2:13" ht="14" x14ac:dyDescent="0.15">
      <c r="B56" s="79">
        <v>176</v>
      </c>
      <c r="C56" s="26">
        <v>67.430000000000007</v>
      </c>
      <c r="D56" s="26" t="s">
        <v>61</v>
      </c>
      <c r="E56" s="26">
        <v>145</v>
      </c>
      <c r="F56" s="78">
        <v>175</v>
      </c>
      <c r="G56" s="26">
        <v>195</v>
      </c>
      <c r="H56" s="26">
        <v>115</v>
      </c>
      <c r="I56" s="26">
        <v>135</v>
      </c>
      <c r="J56" s="26">
        <v>150</v>
      </c>
      <c r="L56" s="78">
        <v>175</v>
      </c>
      <c r="M56" s="26" t="s">
        <v>60</v>
      </c>
    </row>
    <row r="57" spans="2:13" ht="14" x14ac:dyDescent="0.15">
      <c r="B57" s="79">
        <v>200</v>
      </c>
      <c r="C57" s="26">
        <v>85.01</v>
      </c>
      <c r="D57" s="26" t="s">
        <v>61</v>
      </c>
      <c r="E57" s="26">
        <v>165</v>
      </c>
      <c r="F57" s="78">
        <v>200</v>
      </c>
      <c r="G57" s="26">
        <v>225</v>
      </c>
      <c r="H57" s="26">
        <v>130</v>
      </c>
      <c r="I57" s="26">
        <v>155</v>
      </c>
      <c r="J57" s="26">
        <v>175</v>
      </c>
      <c r="L57" s="78">
        <v>200</v>
      </c>
      <c r="M57" s="26" t="s">
        <v>61</v>
      </c>
    </row>
    <row r="58" spans="2:13" ht="14" x14ac:dyDescent="0.15">
      <c r="B58" s="79">
        <v>201</v>
      </c>
      <c r="C58" s="26">
        <v>85.01</v>
      </c>
      <c r="D58" s="26" t="s">
        <v>62</v>
      </c>
      <c r="E58" s="26">
        <v>165</v>
      </c>
      <c r="F58" s="78">
        <v>200</v>
      </c>
      <c r="G58" s="26">
        <v>225</v>
      </c>
      <c r="H58" s="26">
        <v>130</v>
      </c>
      <c r="I58" s="26">
        <v>155</v>
      </c>
      <c r="J58" s="26">
        <v>175</v>
      </c>
      <c r="L58" s="78">
        <v>200</v>
      </c>
      <c r="M58" s="26" t="s">
        <v>61</v>
      </c>
    </row>
    <row r="59" spans="2:13" ht="14" x14ac:dyDescent="0.15">
      <c r="B59" s="79">
        <v>230</v>
      </c>
      <c r="C59" s="26">
        <v>107.2</v>
      </c>
      <c r="D59" s="26" t="s">
        <v>62</v>
      </c>
      <c r="E59" s="26">
        <v>195</v>
      </c>
      <c r="F59" s="78">
        <v>230</v>
      </c>
      <c r="G59" s="26">
        <v>260</v>
      </c>
      <c r="H59" s="26">
        <v>150</v>
      </c>
      <c r="I59" s="26">
        <v>180</v>
      </c>
      <c r="J59" s="26">
        <v>205</v>
      </c>
      <c r="L59" s="78">
        <v>230</v>
      </c>
      <c r="M59" s="26" t="s">
        <v>62</v>
      </c>
    </row>
    <row r="60" spans="2:13" ht="14" x14ac:dyDescent="0.15">
      <c r="B60" s="79">
        <v>231</v>
      </c>
      <c r="C60" s="26">
        <v>107.2</v>
      </c>
      <c r="D60" s="26">
        <v>250</v>
      </c>
      <c r="E60" s="26">
        <v>195</v>
      </c>
      <c r="F60" s="78">
        <v>230</v>
      </c>
      <c r="G60" s="26">
        <v>260</v>
      </c>
      <c r="H60" s="26">
        <v>150</v>
      </c>
      <c r="I60" s="26">
        <v>180</v>
      </c>
      <c r="J60" s="26">
        <v>205</v>
      </c>
      <c r="L60" s="78">
        <v>230</v>
      </c>
      <c r="M60" s="26" t="s">
        <v>62</v>
      </c>
    </row>
    <row r="61" spans="2:13" x14ac:dyDescent="0.15">
      <c r="B61" s="79">
        <v>255</v>
      </c>
      <c r="C61" s="26">
        <v>127</v>
      </c>
      <c r="D61" s="26">
        <v>250</v>
      </c>
      <c r="E61" s="26">
        <v>215</v>
      </c>
      <c r="F61" s="78">
        <v>255</v>
      </c>
      <c r="G61" s="26">
        <v>290</v>
      </c>
      <c r="H61" s="26">
        <v>170</v>
      </c>
      <c r="I61" s="26">
        <v>205</v>
      </c>
      <c r="J61" s="26">
        <v>230</v>
      </c>
      <c r="L61" s="78">
        <v>255</v>
      </c>
      <c r="M61" s="26">
        <v>250</v>
      </c>
    </row>
    <row r="62" spans="2:13" x14ac:dyDescent="0.15">
      <c r="B62" s="79">
        <v>256</v>
      </c>
      <c r="C62" s="26">
        <v>127</v>
      </c>
      <c r="D62" s="26">
        <v>300</v>
      </c>
      <c r="E62" s="26">
        <v>215</v>
      </c>
      <c r="F62" s="78">
        <v>255</v>
      </c>
      <c r="G62" s="26">
        <v>290</v>
      </c>
      <c r="H62" s="26">
        <v>170</v>
      </c>
      <c r="I62" s="26">
        <v>205</v>
      </c>
      <c r="J62" s="26">
        <v>230</v>
      </c>
      <c r="L62" s="78">
        <v>255</v>
      </c>
      <c r="M62" s="26">
        <v>250</v>
      </c>
    </row>
    <row r="63" spans="2:13" x14ac:dyDescent="0.15">
      <c r="B63" s="79">
        <v>285</v>
      </c>
      <c r="C63" s="26">
        <v>152</v>
      </c>
      <c r="D63" s="26">
        <v>300</v>
      </c>
      <c r="E63" s="26">
        <v>240</v>
      </c>
      <c r="F63" s="78">
        <v>285</v>
      </c>
      <c r="G63" s="26">
        <v>320</v>
      </c>
      <c r="H63" s="26">
        <v>195</v>
      </c>
      <c r="I63" s="26">
        <v>230</v>
      </c>
      <c r="J63" s="26">
        <v>260</v>
      </c>
      <c r="L63" s="78">
        <v>285</v>
      </c>
      <c r="M63" s="26">
        <v>300</v>
      </c>
    </row>
    <row r="64" spans="2:13" x14ac:dyDescent="0.15">
      <c r="B64" s="79">
        <v>286</v>
      </c>
      <c r="C64" s="26">
        <v>152</v>
      </c>
      <c r="D64" s="26">
        <v>350</v>
      </c>
      <c r="E64" s="26">
        <v>240</v>
      </c>
      <c r="F64" s="78">
        <v>285</v>
      </c>
      <c r="G64" s="26">
        <v>320</v>
      </c>
      <c r="H64" s="26">
        <v>195</v>
      </c>
      <c r="I64" s="26">
        <v>230</v>
      </c>
      <c r="J64" s="26">
        <v>260</v>
      </c>
      <c r="L64" s="78">
        <v>285</v>
      </c>
      <c r="M64" s="26">
        <v>300</v>
      </c>
    </row>
    <row r="65" spans="2:13" x14ac:dyDescent="0.15">
      <c r="B65" s="79">
        <v>310</v>
      </c>
      <c r="C65" s="26">
        <v>177</v>
      </c>
      <c r="D65" s="26">
        <v>350</v>
      </c>
      <c r="E65" s="26">
        <v>260</v>
      </c>
      <c r="F65" s="78">
        <v>310</v>
      </c>
      <c r="G65" s="26">
        <v>350</v>
      </c>
      <c r="H65" s="26">
        <v>210</v>
      </c>
      <c r="I65" s="26">
        <v>250</v>
      </c>
      <c r="J65" s="26">
        <v>280</v>
      </c>
      <c r="L65" s="78">
        <v>310</v>
      </c>
      <c r="M65" s="26">
        <v>350</v>
      </c>
    </row>
    <row r="66" spans="2:13" x14ac:dyDescent="0.15">
      <c r="B66" s="79">
        <v>311</v>
      </c>
      <c r="C66" s="26">
        <v>177</v>
      </c>
      <c r="D66" s="26">
        <v>400</v>
      </c>
      <c r="E66" s="26">
        <v>260</v>
      </c>
      <c r="F66" s="78">
        <v>310</v>
      </c>
      <c r="G66" s="26">
        <v>350</v>
      </c>
      <c r="H66" s="26">
        <v>210</v>
      </c>
      <c r="I66" s="26">
        <v>250</v>
      </c>
      <c r="J66" s="26">
        <v>280</v>
      </c>
      <c r="L66" s="78">
        <v>310</v>
      </c>
      <c r="M66" s="26">
        <v>350</v>
      </c>
    </row>
    <row r="67" spans="2:13" x14ac:dyDescent="0.15">
      <c r="B67" s="79">
        <v>335</v>
      </c>
      <c r="C67" s="26">
        <v>203</v>
      </c>
      <c r="D67" s="26">
        <v>400</v>
      </c>
      <c r="E67" s="26">
        <v>280</v>
      </c>
      <c r="F67" s="78">
        <v>335</v>
      </c>
      <c r="G67" s="26">
        <v>380</v>
      </c>
      <c r="H67" s="26">
        <v>225</v>
      </c>
      <c r="I67" s="26">
        <v>270</v>
      </c>
      <c r="J67" s="26">
        <v>305</v>
      </c>
      <c r="L67" s="78">
        <v>335</v>
      </c>
      <c r="M67" s="26">
        <v>400</v>
      </c>
    </row>
    <row r="68" spans="2:13" x14ac:dyDescent="0.15">
      <c r="B68" s="79">
        <v>336</v>
      </c>
      <c r="C68" s="26">
        <v>203</v>
      </c>
      <c r="D68" s="26">
        <v>500</v>
      </c>
      <c r="E68" s="26">
        <v>280</v>
      </c>
      <c r="F68" s="78">
        <v>335</v>
      </c>
      <c r="G68" s="26">
        <v>380</v>
      </c>
      <c r="H68" s="26">
        <v>225</v>
      </c>
      <c r="I68" s="26">
        <v>270</v>
      </c>
      <c r="J68" s="26">
        <v>305</v>
      </c>
      <c r="L68" s="78">
        <v>335</v>
      </c>
      <c r="M68" s="26">
        <v>400</v>
      </c>
    </row>
    <row r="69" spans="2:13" x14ac:dyDescent="0.15">
      <c r="B69" s="79">
        <v>380</v>
      </c>
      <c r="C69" s="26">
        <v>253</v>
      </c>
      <c r="D69" s="26">
        <v>500</v>
      </c>
      <c r="E69" s="26">
        <v>320</v>
      </c>
      <c r="F69" s="78">
        <v>380</v>
      </c>
      <c r="G69" s="26">
        <v>430</v>
      </c>
      <c r="H69" s="26">
        <v>260</v>
      </c>
      <c r="I69" s="26">
        <v>310</v>
      </c>
      <c r="J69" s="26">
        <v>350</v>
      </c>
      <c r="L69" s="78">
        <v>380</v>
      </c>
      <c r="M69" s="26">
        <v>500</v>
      </c>
    </row>
    <row r="70" spans="2:13" x14ac:dyDescent="0.15">
      <c r="B70" s="79">
        <v>381</v>
      </c>
      <c r="C70" s="26">
        <v>253</v>
      </c>
      <c r="D70" s="26">
        <v>600</v>
      </c>
      <c r="E70" s="26">
        <v>320</v>
      </c>
      <c r="F70" s="78">
        <v>380</v>
      </c>
      <c r="G70" s="26">
        <v>430</v>
      </c>
      <c r="H70" s="26">
        <v>260</v>
      </c>
      <c r="I70" s="26">
        <v>310</v>
      </c>
      <c r="J70" s="26">
        <v>350</v>
      </c>
      <c r="L70" s="78">
        <v>380</v>
      </c>
      <c r="M70" s="26">
        <v>500</v>
      </c>
    </row>
    <row r="71" spans="2:13" x14ac:dyDescent="0.15">
      <c r="B71" s="79">
        <v>420</v>
      </c>
      <c r="C71" s="26">
        <v>304</v>
      </c>
      <c r="D71" s="26">
        <v>600</v>
      </c>
      <c r="E71" s="26">
        <v>350</v>
      </c>
      <c r="F71" s="78">
        <v>420</v>
      </c>
      <c r="G71" s="26">
        <v>475</v>
      </c>
      <c r="H71" s="26">
        <v>285</v>
      </c>
      <c r="I71" s="26">
        <v>340</v>
      </c>
      <c r="J71" s="26">
        <v>385</v>
      </c>
      <c r="L71" s="78">
        <v>420</v>
      </c>
      <c r="M71" s="26">
        <v>600</v>
      </c>
    </row>
    <row r="72" spans="2:13" x14ac:dyDescent="0.15">
      <c r="B72" s="79">
        <v>421</v>
      </c>
      <c r="C72" s="26">
        <v>304</v>
      </c>
      <c r="D72" s="26">
        <v>700</v>
      </c>
      <c r="E72" s="26">
        <v>350</v>
      </c>
      <c r="F72" s="78">
        <v>420</v>
      </c>
      <c r="G72" s="26">
        <v>475</v>
      </c>
      <c r="H72" s="26">
        <v>285</v>
      </c>
      <c r="I72" s="26">
        <v>340</v>
      </c>
      <c r="J72" s="26">
        <v>385</v>
      </c>
      <c r="L72" s="78">
        <v>420</v>
      </c>
      <c r="M72" s="26">
        <v>600</v>
      </c>
    </row>
    <row r="73" spans="2:13" x14ac:dyDescent="0.15">
      <c r="B73" s="79">
        <v>460</v>
      </c>
      <c r="C73" s="26">
        <v>355</v>
      </c>
      <c r="D73" s="26">
        <v>700</v>
      </c>
      <c r="E73" s="26">
        <v>385</v>
      </c>
      <c r="F73" s="78">
        <v>460</v>
      </c>
      <c r="G73" s="26">
        <v>520</v>
      </c>
      <c r="H73" s="26">
        <v>315</v>
      </c>
      <c r="I73" s="26">
        <v>375</v>
      </c>
      <c r="J73" s="26">
        <v>425</v>
      </c>
      <c r="L73" s="78">
        <v>460</v>
      </c>
      <c r="M73" s="26">
        <v>700</v>
      </c>
    </row>
    <row r="74" spans="2:13" x14ac:dyDescent="0.15">
      <c r="B74" s="79">
        <v>461</v>
      </c>
      <c r="C74" s="26">
        <v>355</v>
      </c>
      <c r="D74" s="26">
        <v>750</v>
      </c>
      <c r="E74" s="26">
        <v>385</v>
      </c>
      <c r="F74" s="78">
        <v>460</v>
      </c>
      <c r="G74" s="26">
        <v>520</v>
      </c>
      <c r="H74" s="26">
        <v>315</v>
      </c>
      <c r="I74" s="26">
        <v>375</v>
      </c>
      <c r="J74" s="26">
        <v>425</v>
      </c>
      <c r="L74" s="78">
        <v>460</v>
      </c>
      <c r="M74" s="26">
        <v>700</v>
      </c>
    </row>
    <row r="75" spans="2:13" x14ac:dyDescent="0.15">
      <c r="B75" s="79">
        <v>475</v>
      </c>
      <c r="C75" s="26">
        <v>380</v>
      </c>
      <c r="D75" s="26">
        <v>750</v>
      </c>
      <c r="E75" s="26">
        <v>400</v>
      </c>
      <c r="F75" s="78">
        <v>475</v>
      </c>
      <c r="G75" s="26">
        <v>535</v>
      </c>
      <c r="H75" s="26">
        <v>320</v>
      </c>
      <c r="I75" s="26">
        <v>385</v>
      </c>
      <c r="J75" s="26">
        <v>435</v>
      </c>
      <c r="L75" s="78">
        <v>475</v>
      </c>
      <c r="M75" s="26">
        <v>750</v>
      </c>
    </row>
    <row r="76" spans="2:13" x14ac:dyDescent="0.15">
      <c r="B76" s="79">
        <v>476</v>
      </c>
      <c r="C76" s="26">
        <v>380</v>
      </c>
      <c r="D76" s="26">
        <v>800</v>
      </c>
      <c r="E76" s="26">
        <v>400</v>
      </c>
      <c r="F76" s="78">
        <v>475</v>
      </c>
      <c r="G76" s="26">
        <v>535</v>
      </c>
      <c r="H76" s="26">
        <v>320</v>
      </c>
      <c r="I76" s="26">
        <v>385</v>
      </c>
      <c r="J76" s="26">
        <v>435</v>
      </c>
      <c r="L76" s="78">
        <v>475</v>
      </c>
      <c r="M76" s="26">
        <v>750</v>
      </c>
    </row>
    <row r="77" spans="2:13" x14ac:dyDescent="0.15">
      <c r="B77" s="79">
        <v>490</v>
      </c>
      <c r="C77" s="26">
        <v>405</v>
      </c>
      <c r="D77" s="26">
        <v>800</v>
      </c>
      <c r="E77" s="26">
        <v>410</v>
      </c>
      <c r="F77" s="78">
        <v>490</v>
      </c>
      <c r="G77" s="26">
        <v>555</v>
      </c>
      <c r="H77" s="26">
        <v>330</v>
      </c>
      <c r="I77" s="26">
        <v>395</v>
      </c>
      <c r="J77" s="26">
        <v>445</v>
      </c>
      <c r="L77" s="78">
        <v>490</v>
      </c>
      <c r="M77" s="26">
        <v>800</v>
      </c>
    </row>
    <row r="78" spans="2:13" x14ac:dyDescent="0.15">
      <c r="B78" s="79">
        <v>491</v>
      </c>
      <c r="C78" s="26">
        <v>405</v>
      </c>
      <c r="D78" s="26">
        <v>900</v>
      </c>
      <c r="E78" s="26">
        <v>410</v>
      </c>
      <c r="F78" s="78">
        <v>490</v>
      </c>
      <c r="G78" s="26">
        <v>555</v>
      </c>
      <c r="H78" s="26">
        <v>330</v>
      </c>
      <c r="I78" s="26">
        <v>395</v>
      </c>
      <c r="J78" s="26">
        <v>445</v>
      </c>
      <c r="L78" s="78">
        <v>490</v>
      </c>
      <c r="M78" s="26">
        <v>800</v>
      </c>
    </row>
    <row r="79" spans="2:13" x14ac:dyDescent="0.15">
      <c r="B79" s="79">
        <v>520</v>
      </c>
      <c r="C79" s="26">
        <v>456</v>
      </c>
      <c r="D79" s="26">
        <v>900</v>
      </c>
      <c r="E79" s="26">
        <v>435</v>
      </c>
      <c r="F79" s="78">
        <v>520</v>
      </c>
      <c r="G79" s="26">
        <v>585</v>
      </c>
      <c r="H79" s="26">
        <v>355</v>
      </c>
      <c r="I79" s="26">
        <v>425</v>
      </c>
      <c r="J79" s="26">
        <v>480</v>
      </c>
      <c r="L79" s="78">
        <v>520</v>
      </c>
      <c r="M79" s="26">
        <v>900</v>
      </c>
    </row>
    <row r="80" spans="2:13" x14ac:dyDescent="0.15">
      <c r="B80" s="79">
        <v>521</v>
      </c>
      <c r="C80" s="26">
        <v>456</v>
      </c>
      <c r="D80" s="26">
        <v>1000</v>
      </c>
      <c r="E80" s="26">
        <v>435</v>
      </c>
      <c r="F80" s="78">
        <v>520</v>
      </c>
      <c r="G80" s="26">
        <v>585</v>
      </c>
      <c r="H80" s="26">
        <v>355</v>
      </c>
      <c r="I80" s="26">
        <v>425</v>
      </c>
      <c r="J80" s="26">
        <v>480</v>
      </c>
      <c r="L80" s="78">
        <v>520</v>
      </c>
      <c r="M80" s="26">
        <v>900</v>
      </c>
    </row>
    <row r="81" spans="2:13" x14ac:dyDescent="0.15">
      <c r="B81" s="79">
        <v>545</v>
      </c>
      <c r="C81" s="26">
        <v>507</v>
      </c>
      <c r="D81" s="26">
        <v>1000</v>
      </c>
      <c r="E81" s="26">
        <v>455</v>
      </c>
      <c r="F81" s="78">
        <v>545</v>
      </c>
      <c r="G81" s="26">
        <v>615</v>
      </c>
      <c r="H81" s="26">
        <v>375</v>
      </c>
      <c r="I81" s="26">
        <v>445</v>
      </c>
      <c r="J81" s="26">
        <v>500</v>
      </c>
      <c r="L81" s="78">
        <v>545</v>
      </c>
      <c r="M81" s="26">
        <v>1000</v>
      </c>
    </row>
    <row r="82" spans="2:13" x14ac:dyDescent="0.15">
      <c r="B82" s="79">
        <v>546</v>
      </c>
      <c r="C82" s="26">
        <v>507</v>
      </c>
      <c r="D82" s="26">
        <v>1250</v>
      </c>
      <c r="E82" s="26">
        <v>455</v>
      </c>
      <c r="F82" s="78">
        <v>545</v>
      </c>
      <c r="G82" s="26">
        <v>615</v>
      </c>
      <c r="H82" s="26">
        <v>375</v>
      </c>
      <c r="I82" s="26">
        <v>445</v>
      </c>
      <c r="J82" s="26">
        <v>500</v>
      </c>
      <c r="L82" s="78">
        <v>545</v>
      </c>
      <c r="M82" s="26">
        <v>1000</v>
      </c>
    </row>
    <row r="83" spans="2:13" x14ac:dyDescent="0.15">
      <c r="B83" s="79">
        <v>590</v>
      </c>
      <c r="C83" s="26">
        <v>633</v>
      </c>
      <c r="D83" s="26">
        <v>1250</v>
      </c>
      <c r="E83" s="26">
        <v>495</v>
      </c>
      <c r="F83" s="78">
        <v>590</v>
      </c>
      <c r="G83" s="26">
        <v>665</v>
      </c>
      <c r="H83" s="26">
        <v>405</v>
      </c>
      <c r="I83" s="26">
        <v>485</v>
      </c>
      <c r="J83" s="26">
        <v>545</v>
      </c>
      <c r="L83" s="78">
        <v>590</v>
      </c>
      <c r="M83" s="26">
        <v>1250</v>
      </c>
    </row>
    <row r="84" spans="2:13" x14ac:dyDescent="0.15">
      <c r="B84" s="79">
        <v>591</v>
      </c>
      <c r="C84" s="26">
        <v>633</v>
      </c>
      <c r="D84" s="26">
        <v>1250</v>
      </c>
      <c r="E84" s="26">
        <v>495</v>
      </c>
      <c r="F84" s="78">
        <v>590</v>
      </c>
      <c r="G84" s="26">
        <v>665</v>
      </c>
      <c r="H84" s="26">
        <v>405</v>
      </c>
      <c r="I84" s="26">
        <v>485</v>
      </c>
      <c r="J84" s="26">
        <v>545</v>
      </c>
      <c r="L84" s="78">
        <v>590</v>
      </c>
      <c r="M84" s="26">
        <v>1250</v>
      </c>
    </row>
    <row r="85" spans="2:13" x14ac:dyDescent="0.15">
      <c r="B85" s="79">
        <v>625</v>
      </c>
      <c r="C85" s="26">
        <v>760</v>
      </c>
      <c r="D85" s="26">
        <v>1500</v>
      </c>
      <c r="E85" s="26">
        <v>525</v>
      </c>
      <c r="F85" s="78">
        <v>625</v>
      </c>
      <c r="G85" s="26">
        <v>705</v>
      </c>
      <c r="H85" s="26">
        <v>435</v>
      </c>
      <c r="I85" s="26">
        <v>520</v>
      </c>
      <c r="J85" s="26">
        <v>585</v>
      </c>
      <c r="L85" s="78">
        <v>625</v>
      </c>
      <c r="M85" s="26">
        <v>1500</v>
      </c>
    </row>
    <row r="86" spans="2:13" x14ac:dyDescent="0.15">
      <c r="B86" s="79">
        <v>626</v>
      </c>
      <c r="C86" s="26">
        <v>760</v>
      </c>
      <c r="D86" s="26">
        <v>1500</v>
      </c>
      <c r="E86" s="26">
        <v>525</v>
      </c>
      <c r="F86" s="78">
        <v>625</v>
      </c>
      <c r="G86" s="26">
        <v>705</v>
      </c>
      <c r="H86" s="26">
        <v>435</v>
      </c>
      <c r="I86" s="26">
        <v>520</v>
      </c>
      <c r="J86" s="26">
        <v>585</v>
      </c>
      <c r="L86" s="78">
        <v>625</v>
      </c>
      <c r="M86" s="26">
        <v>1500</v>
      </c>
    </row>
    <row r="87" spans="2:13" x14ac:dyDescent="0.15">
      <c r="B87" s="79">
        <v>650</v>
      </c>
      <c r="C87" s="26">
        <v>887</v>
      </c>
      <c r="D87" s="26">
        <v>1750</v>
      </c>
      <c r="E87" s="26">
        <v>545</v>
      </c>
      <c r="F87" s="78">
        <v>650</v>
      </c>
      <c r="G87" s="26">
        <v>735</v>
      </c>
      <c r="H87" s="26">
        <v>455</v>
      </c>
      <c r="I87" s="26">
        <v>545</v>
      </c>
      <c r="J87" s="26">
        <v>615</v>
      </c>
      <c r="L87" s="78">
        <v>650</v>
      </c>
      <c r="M87" s="26">
        <v>1750</v>
      </c>
    </row>
    <row r="88" spans="2:13" x14ac:dyDescent="0.15">
      <c r="B88" s="79">
        <v>651</v>
      </c>
      <c r="C88" s="26">
        <v>887</v>
      </c>
      <c r="D88" s="26">
        <v>200</v>
      </c>
      <c r="E88" s="26">
        <v>545</v>
      </c>
      <c r="F88" s="78">
        <v>650</v>
      </c>
      <c r="G88" s="26">
        <v>735</v>
      </c>
      <c r="H88" s="26">
        <v>455</v>
      </c>
      <c r="I88" s="26">
        <v>545</v>
      </c>
      <c r="J88" s="26">
        <v>615</v>
      </c>
      <c r="L88" s="78">
        <v>650</v>
      </c>
      <c r="M88" s="26">
        <v>1750</v>
      </c>
    </row>
    <row r="89" spans="2:13" x14ac:dyDescent="0.15">
      <c r="B89" s="79">
        <v>665</v>
      </c>
      <c r="C89" s="26">
        <v>1013</v>
      </c>
      <c r="D89" s="26">
        <v>2000</v>
      </c>
      <c r="E89" s="26">
        <v>555</v>
      </c>
      <c r="F89" s="78">
        <v>665</v>
      </c>
      <c r="G89" s="26">
        <v>750</v>
      </c>
      <c r="H89" s="26">
        <v>470</v>
      </c>
      <c r="I89" s="26">
        <v>560</v>
      </c>
      <c r="J89" s="26">
        <v>630</v>
      </c>
      <c r="L89" s="78">
        <v>665</v>
      </c>
      <c r="M89" s="26">
        <v>2000</v>
      </c>
    </row>
    <row r="90" spans="2:13" x14ac:dyDescent="0.15">
      <c r="C90" s="324" t="s">
        <v>63</v>
      </c>
      <c r="D90" s="324"/>
      <c r="E90" s="324"/>
      <c r="F90" s="324"/>
      <c r="G90" s="324"/>
      <c r="H90" s="324"/>
      <c r="I90" s="324"/>
      <c r="J90" s="324"/>
    </row>
    <row r="91" spans="2:13" x14ac:dyDescent="0.15">
      <c r="C91" s="325" t="s">
        <v>64</v>
      </c>
      <c r="D91" s="325"/>
      <c r="E91" s="325"/>
      <c r="F91" s="325"/>
      <c r="G91" s="325"/>
      <c r="H91" s="325"/>
      <c r="I91" s="325"/>
      <c r="J91" s="325"/>
    </row>
  </sheetData>
  <mergeCells count="12">
    <mergeCell ref="C3:J3"/>
    <mergeCell ref="C4:D4"/>
    <mergeCell ref="C5:D5"/>
    <mergeCell ref="C6:D6"/>
    <mergeCell ref="E4:J5"/>
    <mergeCell ref="C7:C12"/>
    <mergeCell ref="D7:D12"/>
    <mergeCell ref="E11:G12"/>
    <mergeCell ref="H11:J11"/>
    <mergeCell ref="H12:J12"/>
    <mergeCell ref="C90:J90"/>
    <mergeCell ref="C91:J9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5"/>
  <sheetViews>
    <sheetView showGridLines="0" topLeftCell="A21" workbookViewId="0">
      <selection activeCell="D25" sqref="D25:D39"/>
    </sheetView>
  </sheetViews>
  <sheetFormatPr baseColWidth="10" defaultRowHeight="13" x14ac:dyDescent="0.15"/>
  <sheetData>
    <row r="2" spans="2:10" ht="14" thickBot="1" x14ac:dyDescent="0.2"/>
    <row r="3" spans="2:10" ht="14" thickBot="1" x14ac:dyDescent="0.2">
      <c r="C3" s="326" t="s">
        <v>36</v>
      </c>
      <c r="D3" s="327"/>
      <c r="E3" s="327"/>
      <c r="F3" s="327"/>
      <c r="G3" s="327"/>
      <c r="H3" s="327"/>
      <c r="I3" s="327"/>
      <c r="J3" s="328"/>
    </row>
    <row r="4" spans="2:10" x14ac:dyDescent="0.15">
      <c r="C4" s="329" t="s">
        <v>37</v>
      </c>
      <c r="D4" s="330"/>
      <c r="E4" s="335" t="s">
        <v>40</v>
      </c>
      <c r="F4" s="336"/>
      <c r="G4" s="336"/>
      <c r="H4" s="336"/>
      <c r="I4" s="336"/>
      <c r="J4" s="337"/>
    </row>
    <row r="5" spans="2:10" ht="14" thickBot="1" x14ac:dyDescent="0.2">
      <c r="C5" s="331" t="s">
        <v>38</v>
      </c>
      <c r="D5" s="332"/>
      <c r="E5" s="338"/>
      <c r="F5" s="339"/>
      <c r="G5" s="339"/>
      <c r="H5" s="339"/>
      <c r="I5" s="339"/>
      <c r="J5" s="340"/>
    </row>
    <row r="6" spans="2:10" ht="14" thickBot="1" x14ac:dyDescent="0.2">
      <c r="B6" s="3" t="s">
        <v>42</v>
      </c>
      <c r="C6" s="333" t="s">
        <v>39</v>
      </c>
      <c r="D6" s="334"/>
      <c r="E6" s="3" t="s">
        <v>41</v>
      </c>
      <c r="F6" s="3" t="s">
        <v>42</v>
      </c>
      <c r="G6" s="3" t="s">
        <v>43</v>
      </c>
      <c r="H6" s="3" t="s">
        <v>41</v>
      </c>
      <c r="I6" s="3" t="s">
        <v>42</v>
      </c>
      <c r="J6" s="72" t="s">
        <v>43</v>
      </c>
    </row>
    <row r="7" spans="2:10" x14ac:dyDescent="0.15">
      <c r="B7" s="73" t="s">
        <v>45</v>
      </c>
      <c r="C7" s="341" t="s">
        <v>65</v>
      </c>
      <c r="D7" s="314" t="s">
        <v>44</v>
      </c>
      <c r="E7" s="73" t="s">
        <v>45</v>
      </c>
      <c r="F7" s="73" t="s">
        <v>45</v>
      </c>
      <c r="G7" s="73" t="s">
        <v>45</v>
      </c>
      <c r="H7" s="73" t="s">
        <v>45</v>
      </c>
      <c r="I7" s="73" t="s">
        <v>45</v>
      </c>
      <c r="J7" s="71" t="s">
        <v>45</v>
      </c>
    </row>
    <row r="8" spans="2:10" ht="48" x14ac:dyDescent="0.15">
      <c r="B8" s="73" t="s">
        <v>47</v>
      </c>
      <c r="C8" s="342"/>
      <c r="D8" s="315"/>
      <c r="E8" s="73" t="s">
        <v>46</v>
      </c>
      <c r="F8" s="73" t="s">
        <v>47</v>
      </c>
      <c r="G8" s="73" t="s">
        <v>49</v>
      </c>
      <c r="H8" s="73" t="s">
        <v>52</v>
      </c>
      <c r="I8" s="73" t="s">
        <v>53</v>
      </c>
      <c r="J8" s="71" t="s">
        <v>54</v>
      </c>
    </row>
    <row r="9" spans="2:10" ht="36" x14ac:dyDescent="0.15">
      <c r="B9" s="73" t="s">
        <v>48</v>
      </c>
      <c r="C9" s="342"/>
      <c r="D9" s="315"/>
      <c r="E9" s="7"/>
      <c r="F9" s="73" t="s">
        <v>48</v>
      </c>
      <c r="G9" s="73" t="s">
        <v>50</v>
      </c>
      <c r="H9" s="7"/>
      <c r="I9" s="7"/>
      <c r="J9" s="71" t="s">
        <v>55</v>
      </c>
    </row>
    <row r="10" spans="2:10" ht="37" thickBot="1" x14ac:dyDescent="0.2">
      <c r="B10" s="8"/>
      <c r="C10" s="342"/>
      <c r="D10" s="315"/>
      <c r="E10" s="8"/>
      <c r="F10" s="8"/>
      <c r="G10" s="9" t="s">
        <v>51</v>
      </c>
      <c r="H10" s="8"/>
      <c r="I10" s="8"/>
      <c r="J10" s="10"/>
    </row>
    <row r="11" spans="2:10" x14ac:dyDescent="0.15">
      <c r="B11" s="99" t="s">
        <v>151</v>
      </c>
      <c r="C11" s="342"/>
      <c r="D11" s="315"/>
      <c r="E11" s="316" t="s">
        <v>56</v>
      </c>
      <c r="F11" s="317"/>
      <c r="G11" s="318"/>
      <c r="H11" s="316" t="s">
        <v>57</v>
      </c>
      <c r="I11" s="317"/>
      <c r="J11" s="322"/>
    </row>
    <row r="12" spans="2:10" x14ac:dyDescent="0.15">
      <c r="C12" s="342"/>
      <c r="D12" s="315"/>
      <c r="E12" s="319"/>
      <c r="F12" s="320"/>
      <c r="G12" s="321"/>
      <c r="H12" s="319" t="s">
        <v>58</v>
      </c>
      <c r="I12" s="320"/>
      <c r="J12" s="323"/>
    </row>
    <row r="13" spans="2:10" x14ac:dyDescent="0.15"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</row>
    <row r="14" spans="2:10" x14ac:dyDescent="0.15">
      <c r="B14" s="79">
        <v>130</v>
      </c>
      <c r="C14" s="26">
        <v>42.4</v>
      </c>
      <c r="D14" s="26">
        <v>1</v>
      </c>
      <c r="E14" s="26">
        <v>110</v>
      </c>
      <c r="F14" s="78">
        <v>130</v>
      </c>
      <c r="G14" s="26">
        <v>145</v>
      </c>
      <c r="H14" s="26">
        <v>85</v>
      </c>
      <c r="I14" s="26">
        <v>100</v>
      </c>
      <c r="J14" s="26">
        <v>115</v>
      </c>
    </row>
    <row r="15" spans="2:10" x14ac:dyDescent="0.15">
      <c r="B15" s="79">
        <v>115</v>
      </c>
      <c r="C15" s="26">
        <v>33.6</v>
      </c>
      <c r="D15" s="26">
        <v>2</v>
      </c>
      <c r="E15" s="26">
        <v>95</v>
      </c>
      <c r="F15" s="78">
        <v>115</v>
      </c>
      <c r="G15" s="26">
        <v>130</v>
      </c>
      <c r="H15" s="26">
        <v>75</v>
      </c>
      <c r="I15" s="26">
        <v>90</v>
      </c>
      <c r="J15" s="26">
        <v>100</v>
      </c>
    </row>
    <row r="16" spans="2:10" x14ac:dyDescent="0.15">
      <c r="B16" s="79">
        <v>100</v>
      </c>
      <c r="C16" s="26">
        <v>26.7</v>
      </c>
      <c r="D16" s="26">
        <v>3</v>
      </c>
      <c r="E16" s="26">
        <v>85</v>
      </c>
      <c r="F16" s="78">
        <v>100</v>
      </c>
      <c r="G16" s="26">
        <v>115</v>
      </c>
      <c r="H16" s="26">
        <v>65</v>
      </c>
      <c r="I16" s="26">
        <v>75</v>
      </c>
      <c r="J16" s="26">
        <v>85</v>
      </c>
    </row>
    <row r="17" spans="2:10" x14ac:dyDescent="0.15">
      <c r="B17" s="79">
        <v>85</v>
      </c>
      <c r="C17" s="26">
        <v>21.2</v>
      </c>
      <c r="D17" s="26">
        <v>4</v>
      </c>
      <c r="E17" s="26">
        <v>70</v>
      </c>
      <c r="F17" s="78">
        <v>85</v>
      </c>
      <c r="G17" s="26">
        <v>95</v>
      </c>
      <c r="H17" s="26">
        <v>55</v>
      </c>
      <c r="I17" s="26">
        <v>65</v>
      </c>
      <c r="J17" s="26">
        <v>75</v>
      </c>
    </row>
    <row r="18" spans="2:10" x14ac:dyDescent="0.15">
      <c r="B18" s="79">
        <v>65</v>
      </c>
      <c r="C18" s="26">
        <v>13.3</v>
      </c>
      <c r="D18" s="26">
        <v>6</v>
      </c>
      <c r="E18" s="26">
        <v>55</v>
      </c>
      <c r="F18" s="78">
        <v>65</v>
      </c>
      <c r="G18" s="26">
        <v>75</v>
      </c>
      <c r="H18" s="26">
        <v>40</v>
      </c>
      <c r="I18" s="26">
        <v>50</v>
      </c>
      <c r="J18" s="26">
        <v>55</v>
      </c>
    </row>
    <row r="19" spans="2:10" ht="14" x14ac:dyDescent="0.15">
      <c r="B19" s="79">
        <v>50</v>
      </c>
      <c r="C19" s="26">
        <v>8.3699999999999992</v>
      </c>
      <c r="D19" s="26">
        <v>8</v>
      </c>
      <c r="E19" s="26">
        <v>40</v>
      </c>
      <c r="F19" s="78">
        <v>50</v>
      </c>
      <c r="G19" s="26">
        <v>55</v>
      </c>
      <c r="H19" s="26" t="s">
        <v>59</v>
      </c>
      <c r="I19" s="26" t="s">
        <v>59</v>
      </c>
      <c r="J19" s="26" t="s">
        <v>59</v>
      </c>
    </row>
    <row r="20" spans="2:10" ht="14" x14ac:dyDescent="0.15">
      <c r="B20" s="79">
        <v>35</v>
      </c>
      <c r="C20" s="26">
        <v>5.26</v>
      </c>
      <c r="D20" s="26">
        <v>10</v>
      </c>
      <c r="E20" s="26">
        <v>30</v>
      </c>
      <c r="F20" s="78">
        <v>35</v>
      </c>
      <c r="G20" s="26">
        <v>40</v>
      </c>
      <c r="H20" s="26" t="s">
        <v>59</v>
      </c>
      <c r="I20" s="26" t="s">
        <v>59</v>
      </c>
      <c r="J20" s="26" t="s">
        <v>59</v>
      </c>
    </row>
    <row r="21" spans="2:10" ht="14" x14ac:dyDescent="0.15">
      <c r="B21" s="79">
        <v>25</v>
      </c>
      <c r="C21" s="26">
        <v>3.31</v>
      </c>
      <c r="D21" s="26">
        <v>12</v>
      </c>
      <c r="E21" s="26">
        <v>20</v>
      </c>
      <c r="F21" s="78">
        <v>25</v>
      </c>
      <c r="G21" s="26">
        <v>30</v>
      </c>
      <c r="H21" s="26" t="s">
        <v>59</v>
      </c>
      <c r="I21" s="26" t="s">
        <v>59</v>
      </c>
      <c r="J21" s="26" t="s">
        <v>59</v>
      </c>
    </row>
    <row r="22" spans="2:10" ht="14" x14ac:dyDescent="0.15">
      <c r="B22" s="79">
        <v>2</v>
      </c>
      <c r="C22" s="26">
        <v>2.08</v>
      </c>
      <c r="D22" s="26">
        <v>14</v>
      </c>
      <c r="E22" s="26">
        <v>15</v>
      </c>
      <c r="F22" s="78">
        <v>20</v>
      </c>
      <c r="G22" s="26">
        <v>25</v>
      </c>
      <c r="H22" s="26" t="s">
        <v>59</v>
      </c>
      <c r="I22" s="26" t="s">
        <v>59</v>
      </c>
      <c r="J22" s="26" t="s">
        <v>59</v>
      </c>
    </row>
    <row r="23" spans="2:10" ht="14" x14ac:dyDescent="0.15">
      <c r="B23" s="79">
        <v>1</v>
      </c>
      <c r="C23" s="26">
        <v>1.31</v>
      </c>
      <c r="D23" s="26">
        <v>16</v>
      </c>
      <c r="E23" s="26" t="s">
        <v>59</v>
      </c>
      <c r="F23" s="78" t="s">
        <v>59</v>
      </c>
      <c r="G23" s="26">
        <v>18</v>
      </c>
      <c r="H23" s="26" t="s">
        <v>59</v>
      </c>
      <c r="I23" s="26" t="s">
        <v>59</v>
      </c>
      <c r="J23" s="26" t="s">
        <v>59</v>
      </c>
    </row>
    <row r="24" spans="2:10" ht="14" x14ac:dyDescent="0.15">
      <c r="B24" s="79">
        <v>0.01</v>
      </c>
      <c r="C24" s="26">
        <v>0.82399999999999995</v>
      </c>
      <c r="D24" s="26">
        <v>18</v>
      </c>
      <c r="E24" s="26" t="s">
        <v>59</v>
      </c>
      <c r="F24" s="78" t="s">
        <v>59</v>
      </c>
      <c r="G24" s="26">
        <v>14</v>
      </c>
      <c r="H24" s="26" t="s">
        <v>59</v>
      </c>
      <c r="I24" s="26" t="s">
        <v>59</v>
      </c>
      <c r="J24" s="26" t="s">
        <v>59</v>
      </c>
    </row>
    <row r="25" spans="2:10" x14ac:dyDescent="0.15">
      <c r="B25" s="79">
        <v>255</v>
      </c>
      <c r="C25" s="26">
        <v>127</v>
      </c>
      <c r="D25" s="26">
        <v>250</v>
      </c>
      <c r="E25" s="26">
        <v>215</v>
      </c>
      <c r="F25" s="78">
        <v>255</v>
      </c>
      <c r="G25" s="26">
        <v>290</v>
      </c>
      <c r="H25" s="26">
        <v>170</v>
      </c>
      <c r="I25" s="26">
        <v>205</v>
      </c>
      <c r="J25" s="26">
        <v>230</v>
      </c>
    </row>
    <row r="26" spans="2:10" x14ac:dyDescent="0.15">
      <c r="B26" s="79">
        <v>285</v>
      </c>
      <c r="C26" s="26">
        <v>152</v>
      </c>
      <c r="D26" s="26">
        <v>300</v>
      </c>
      <c r="E26" s="26">
        <v>240</v>
      </c>
      <c r="F26" s="78">
        <v>285</v>
      </c>
      <c r="G26" s="26">
        <v>320</v>
      </c>
      <c r="H26" s="26">
        <v>195</v>
      </c>
      <c r="I26" s="26">
        <v>230</v>
      </c>
      <c r="J26" s="26">
        <v>260</v>
      </c>
    </row>
    <row r="27" spans="2:10" x14ac:dyDescent="0.15">
      <c r="B27" s="79">
        <v>310</v>
      </c>
      <c r="C27" s="26">
        <v>177</v>
      </c>
      <c r="D27" s="26">
        <v>350</v>
      </c>
      <c r="E27" s="26">
        <v>260</v>
      </c>
      <c r="F27" s="78">
        <v>310</v>
      </c>
      <c r="G27" s="26">
        <v>350</v>
      </c>
      <c r="H27" s="26">
        <v>210</v>
      </c>
      <c r="I27" s="26">
        <v>250</v>
      </c>
      <c r="J27" s="26">
        <v>280</v>
      </c>
    </row>
    <row r="28" spans="2:10" x14ac:dyDescent="0.15">
      <c r="B28" s="79">
        <v>335</v>
      </c>
      <c r="C28" s="26">
        <v>203</v>
      </c>
      <c r="D28" s="26">
        <v>400</v>
      </c>
      <c r="E28" s="26">
        <v>280</v>
      </c>
      <c r="F28" s="78">
        <v>335</v>
      </c>
      <c r="G28" s="26">
        <v>380</v>
      </c>
      <c r="H28" s="26">
        <v>225</v>
      </c>
      <c r="I28" s="26">
        <v>270</v>
      </c>
      <c r="J28" s="26">
        <v>305</v>
      </c>
    </row>
    <row r="29" spans="2:10" x14ac:dyDescent="0.15">
      <c r="B29" s="79">
        <v>380</v>
      </c>
      <c r="C29" s="26">
        <v>253</v>
      </c>
      <c r="D29" s="26">
        <v>500</v>
      </c>
      <c r="E29" s="26">
        <v>320</v>
      </c>
      <c r="F29" s="78">
        <v>380</v>
      </c>
      <c r="G29" s="26">
        <v>430</v>
      </c>
      <c r="H29" s="26">
        <v>260</v>
      </c>
      <c r="I29" s="26">
        <v>310</v>
      </c>
      <c r="J29" s="26">
        <v>350</v>
      </c>
    </row>
    <row r="30" spans="2:10" x14ac:dyDescent="0.15">
      <c r="B30" s="79">
        <v>420</v>
      </c>
      <c r="C30" s="26">
        <v>304</v>
      </c>
      <c r="D30" s="26">
        <v>600</v>
      </c>
      <c r="E30" s="26">
        <v>350</v>
      </c>
      <c r="F30" s="78">
        <v>420</v>
      </c>
      <c r="G30" s="26">
        <v>475</v>
      </c>
      <c r="H30" s="26">
        <v>285</v>
      </c>
      <c r="I30" s="26">
        <v>340</v>
      </c>
      <c r="J30" s="26">
        <v>385</v>
      </c>
    </row>
    <row r="31" spans="2:10" x14ac:dyDescent="0.15">
      <c r="B31" s="79">
        <v>460</v>
      </c>
      <c r="C31" s="26">
        <v>355</v>
      </c>
      <c r="D31" s="26">
        <v>700</v>
      </c>
      <c r="E31" s="26">
        <v>385</v>
      </c>
      <c r="F31" s="78">
        <v>460</v>
      </c>
      <c r="G31" s="26">
        <v>520</v>
      </c>
      <c r="H31" s="26">
        <v>315</v>
      </c>
      <c r="I31" s="26">
        <v>375</v>
      </c>
      <c r="J31" s="26">
        <v>425</v>
      </c>
    </row>
    <row r="32" spans="2:10" x14ac:dyDescent="0.15">
      <c r="B32" s="79">
        <v>475</v>
      </c>
      <c r="C32" s="26">
        <v>380</v>
      </c>
      <c r="D32" s="26">
        <v>750</v>
      </c>
      <c r="E32" s="26">
        <v>400</v>
      </c>
      <c r="F32" s="78">
        <v>475</v>
      </c>
      <c r="G32" s="26">
        <v>535</v>
      </c>
      <c r="H32" s="26">
        <v>320</v>
      </c>
      <c r="I32" s="26">
        <v>385</v>
      </c>
      <c r="J32" s="26">
        <v>435</v>
      </c>
    </row>
    <row r="33" spans="2:10" x14ac:dyDescent="0.15">
      <c r="B33" s="79">
        <v>490</v>
      </c>
      <c r="C33" s="26">
        <v>405</v>
      </c>
      <c r="D33" s="26">
        <v>800</v>
      </c>
      <c r="E33" s="26">
        <v>410</v>
      </c>
      <c r="F33" s="78">
        <v>490</v>
      </c>
      <c r="G33" s="26">
        <v>555</v>
      </c>
      <c r="H33" s="26">
        <v>330</v>
      </c>
      <c r="I33" s="26">
        <v>395</v>
      </c>
      <c r="J33" s="26">
        <v>445</v>
      </c>
    </row>
    <row r="34" spans="2:10" x14ac:dyDescent="0.15">
      <c r="B34" s="79">
        <v>520</v>
      </c>
      <c r="C34" s="26">
        <v>456</v>
      </c>
      <c r="D34" s="26">
        <v>900</v>
      </c>
      <c r="E34" s="26">
        <v>435</v>
      </c>
      <c r="F34" s="78">
        <v>520</v>
      </c>
      <c r="G34" s="26">
        <v>585</v>
      </c>
      <c r="H34" s="26">
        <v>355</v>
      </c>
      <c r="I34" s="26">
        <v>425</v>
      </c>
      <c r="J34" s="26">
        <v>480</v>
      </c>
    </row>
    <row r="35" spans="2:10" x14ac:dyDescent="0.15">
      <c r="B35" s="79">
        <v>545</v>
      </c>
      <c r="C35" s="26">
        <v>507</v>
      </c>
      <c r="D35" s="26">
        <v>1000</v>
      </c>
      <c r="E35" s="26">
        <v>455</v>
      </c>
      <c r="F35" s="78">
        <v>545</v>
      </c>
      <c r="G35" s="26">
        <v>615</v>
      </c>
      <c r="H35" s="26">
        <v>375</v>
      </c>
      <c r="I35" s="26">
        <v>445</v>
      </c>
      <c r="J35" s="26">
        <v>500</v>
      </c>
    </row>
    <row r="36" spans="2:10" x14ac:dyDescent="0.15">
      <c r="B36" s="79">
        <v>590</v>
      </c>
      <c r="C36" s="26">
        <v>633</v>
      </c>
      <c r="D36" s="26">
        <v>1250</v>
      </c>
      <c r="E36" s="26">
        <v>495</v>
      </c>
      <c r="F36" s="78">
        <v>590</v>
      </c>
      <c r="G36" s="26">
        <v>665</v>
      </c>
      <c r="H36" s="26">
        <v>405</v>
      </c>
      <c r="I36" s="26">
        <v>485</v>
      </c>
      <c r="J36" s="26">
        <v>545</v>
      </c>
    </row>
    <row r="37" spans="2:10" x14ac:dyDescent="0.15">
      <c r="B37" s="79">
        <v>625</v>
      </c>
      <c r="C37" s="26">
        <v>760</v>
      </c>
      <c r="D37" s="26">
        <v>1500</v>
      </c>
      <c r="E37" s="26">
        <v>525</v>
      </c>
      <c r="F37" s="78">
        <v>625</v>
      </c>
      <c r="G37" s="26">
        <v>705</v>
      </c>
      <c r="H37" s="26">
        <v>435</v>
      </c>
      <c r="I37" s="26">
        <v>520</v>
      </c>
      <c r="J37" s="26">
        <v>585</v>
      </c>
    </row>
    <row r="38" spans="2:10" x14ac:dyDescent="0.15">
      <c r="B38" s="79">
        <v>650</v>
      </c>
      <c r="C38" s="26">
        <v>887</v>
      </c>
      <c r="D38" s="26">
        <v>1750</v>
      </c>
      <c r="E38" s="26">
        <v>545</v>
      </c>
      <c r="F38" s="78">
        <v>650</v>
      </c>
      <c r="G38" s="26">
        <v>735</v>
      </c>
      <c r="H38" s="26">
        <v>455</v>
      </c>
      <c r="I38" s="26">
        <v>545</v>
      </c>
      <c r="J38" s="26">
        <v>615</v>
      </c>
    </row>
    <row r="39" spans="2:10" x14ac:dyDescent="0.15">
      <c r="B39" s="79">
        <v>665</v>
      </c>
      <c r="C39" s="26">
        <v>1013</v>
      </c>
      <c r="D39" s="26">
        <v>2000</v>
      </c>
      <c r="E39" s="26">
        <v>555</v>
      </c>
      <c r="F39" s="78">
        <v>665</v>
      </c>
      <c r="G39" s="26">
        <v>750</v>
      </c>
      <c r="H39" s="26">
        <v>470</v>
      </c>
      <c r="I39" s="26">
        <v>560</v>
      </c>
      <c r="J39" s="26">
        <v>630</v>
      </c>
    </row>
    <row r="40" spans="2:10" ht="14" x14ac:dyDescent="0.15">
      <c r="B40" s="79">
        <v>150</v>
      </c>
      <c r="C40" s="26">
        <v>53.49</v>
      </c>
      <c r="D40" s="26" t="s">
        <v>34</v>
      </c>
      <c r="E40" s="26">
        <v>125</v>
      </c>
      <c r="F40" s="78">
        <v>150</v>
      </c>
      <c r="G40" s="26">
        <v>170</v>
      </c>
      <c r="H40" s="26">
        <v>100</v>
      </c>
      <c r="I40" s="26">
        <v>120</v>
      </c>
      <c r="J40" s="26">
        <v>135</v>
      </c>
    </row>
    <row r="41" spans="2:10" ht="14" x14ac:dyDescent="0.15">
      <c r="B41" s="79">
        <v>175</v>
      </c>
      <c r="C41" s="26">
        <v>67.430000000000007</v>
      </c>
      <c r="D41" s="26" t="s">
        <v>60</v>
      </c>
      <c r="E41" s="26">
        <v>145</v>
      </c>
      <c r="F41" s="78">
        <v>175</v>
      </c>
      <c r="G41" s="26">
        <v>195</v>
      </c>
      <c r="H41" s="26">
        <v>115</v>
      </c>
      <c r="I41" s="26">
        <v>135</v>
      </c>
      <c r="J41" s="26">
        <v>150</v>
      </c>
    </row>
    <row r="42" spans="2:10" ht="14" x14ac:dyDescent="0.15">
      <c r="B42" s="79">
        <v>200</v>
      </c>
      <c r="C42" s="26">
        <v>85.01</v>
      </c>
      <c r="D42" s="26" t="s">
        <v>61</v>
      </c>
      <c r="E42" s="26">
        <v>165</v>
      </c>
      <c r="F42" s="78">
        <v>200</v>
      </c>
      <c r="G42" s="26">
        <v>225</v>
      </c>
      <c r="H42" s="26">
        <v>130</v>
      </c>
      <c r="I42" s="26">
        <v>155</v>
      </c>
      <c r="J42" s="26">
        <v>175</v>
      </c>
    </row>
    <row r="43" spans="2:10" ht="14" x14ac:dyDescent="0.15">
      <c r="B43" s="79">
        <v>230</v>
      </c>
      <c r="C43" s="26">
        <v>107.2</v>
      </c>
      <c r="D43" s="26" t="s">
        <v>62</v>
      </c>
      <c r="E43" s="26">
        <v>195</v>
      </c>
      <c r="F43" s="78">
        <v>230</v>
      </c>
      <c r="G43" s="26">
        <v>260</v>
      </c>
      <c r="H43" s="26">
        <v>150</v>
      </c>
      <c r="I43" s="26">
        <v>180</v>
      </c>
      <c r="J43" s="26">
        <v>205</v>
      </c>
    </row>
    <row r="44" spans="2:10" x14ac:dyDescent="0.15">
      <c r="C44" s="324" t="s">
        <v>63</v>
      </c>
      <c r="D44" s="324"/>
      <c r="E44" s="324"/>
      <c r="F44" s="324"/>
      <c r="G44" s="324"/>
      <c r="H44" s="324"/>
      <c r="I44" s="324"/>
      <c r="J44" s="324"/>
    </row>
    <row r="45" spans="2:10" x14ac:dyDescent="0.15">
      <c r="C45" s="325" t="s">
        <v>64</v>
      </c>
      <c r="D45" s="325"/>
      <c r="E45" s="325"/>
      <c r="F45" s="325"/>
      <c r="G45" s="325"/>
      <c r="H45" s="325"/>
      <c r="I45" s="325"/>
      <c r="J45" s="325"/>
    </row>
  </sheetData>
  <mergeCells count="12">
    <mergeCell ref="C44:J44"/>
    <mergeCell ref="C45:J45"/>
    <mergeCell ref="C3:J3"/>
    <mergeCell ref="C4:D4"/>
    <mergeCell ref="E4:J5"/>
    <mergeCell ref="C5:D5"/>
    <mergeCell ref="C6:D6"/>
    <mergeCell ref="C7:C12"/>
    <mergeCell ref="D7:D12"/>
    <mergeCell ref="E11:G12"/>
    <mergeCell ref="H11:J11"/>
    <mergeCell ref="H12:J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R59"/>
  <sheetViews>
    <sheetView topLeftCell="A6" zoomScale="145" zoomScaleNormal="145" workbookViewId="0">
      <selection activeCell="C15" sqref="C15"/>
    </sheetView>
  </sheetViews>
  <sheetFormatPr baseColWidth="10" defaultRowHeight="13" x14ac:dyDescent="0.15"/>
  <sheetData>
    <row r="5" spans="2:18" x14ac:dyDescent="0.15">
      <c r="B5" s="80" t="s">
        <v>126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2:18" ht="15" x14ac:dyDescent="0.2">
      <c r="B6" s="81" t="s">
        <v>127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2:18" x14ac:dyDescent="0.1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2:18" ht="14" thickBot="1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2:18" ht="15" thickTop="1" thickBot="1" x14ac:dyDescent="0.2">
      <c r="B9" s="364" t="s">
        <v>128</v>
      </c>
      <c r="C9" s="346" t="s">
        <v>129</v>
      </c>
      <c r="D9" s="348" t="s">
        <v>130</v>
      </c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50"/>
      <c r="R9" s="11"/>
    </row>
    <row r="10" spans="2:18" x14ac:dyDescent="0.15">
      <c r="B10" s="365"/>
      <c r="C10" s="347"/>
      <c r="D10" s="351" t="s">
        <v>131</v>
      </c>
      <c r="E10" s="352"/>
      <c r="F10" s="354" t="s">
        <v>132</v>
      </c>
      <c r="G10" s="355"/>
      <c r="H10" s="356"/>
      <c r="I10" s="354" t="s">
        <v>133</v>
      </c>
      <c r="J10" s="355"/>
      <c r="K10" s="356"/>
      <c r="L10" s="354" t="s">
        <v>134</v>
      </c>
      <c r="M10" s="355"/>
      <c r="N10" s="356"/>
      <c r="O10" s="354" t="s">
        <v>135</v>
      </c>
      <c r="P10" s="355"/>
      <c r="Q10" s="360"/>
      <c r="R10" s="11"/>
    </row>
    <row r="11" spans="2:18" ht="14" thickBot="1" x14ac:dyDescent="0.2">
      <c r="B11" s="365"/>
      <c r="C11" s="347"/>
      <c r="D11" s="357" t="s">
        <v>136</v>
      </c>
      <c r="E11" s="359"/>
      <c r="F11" s="357"/>
      <c r="G11" s="358"/>
      <c r="H11" s="359"/>
      <c r="I11" s="357"/>
      <c r="J11" s="358"/>
      <c r="K11" s="359"/>
      <c r="L11" s="357"/>
      <c r="M11" s="358"/>
      <c r="N11" s="359"/>
      <c r="O11" s="357"/>
      <c r="P11" s="358"/>
      <c r="Q11" s="361"/>
      <c r="R11" s="11"/>
    </row>
    <row r="12" spans="2:18" ht="24" x14ac:dyDescent="0.15">
      <c r="B12" s="365"/>
      <c r="C12" s="347"/>
      <c r="D12" s="82" t="s">
        <v>137</v>
      </c>
      <c r="E12" s="344" t="s">
        <v>138</v>
      </c>
      <c r="F12" s="344" t="s">
        <v>139</v>
      </c>
      <c r="G12" s="344" t="s">
        <v>140</v>
      </c>
      <c r="H12" s="344" t="s">
        <v>141</v>
      </c>
      <c r="I12" s="344" t="s">
        <v>139</v>
      </c>
      <c r="J12" s="344" t="s">
        <v>140</v>
      </c>
      <c r="K12" s="344" t="s">
        <v>141</v>
      </c>
      <c r="L12" s="344" t="s">
        <v>139</v>
      </c>
      <c r="M12" s="344" t="s">
        <v>140</v>
      </c>
      <c r="N12" s="344" t="s">
        <v>141</v>
      </c>
      <c r="O12" s="344" t="s">
        <v>139</v>
      </c>
      <c r="P12" s="344" t="s">
        <v>140</v>
      </c>
      <c r="Q12" s="362" t="s">
        <v>141</v>
      </c>
      <c r="R12" s="11"/>
    </row>
    <row r="13" spans="2:18" ht="14" thickBot="1" x14ac:dyDescent="0.2">
      <c r="B13" s="366"/>
      <c r="C13" s="345"/>
      <c r="D13" s="83" t="s">
        <v>142</v>
      </c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63"/>
      <c r="R13" s="11"/>
    </row>
    <row r="14" spans="2:18" ht="15" thickTop="1" thickBot="1" x14ac:dyDescent="0.2">
      <c r="B14" s="100">
        <v>0</v>
      </c>
      <c r="C14" s="100">
        <v>14</v>
      </c>
      <c r="D14" s="100">
        <v>0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v>0</v>
      </c>
      <c r="R14" s="11"/>
    </row>
    <row r="15" spans="2:18" ht="14" thickTop="1" x14ac:dyDescent="0.15">
      <c r="B15" s="90">
        <v>2.08</v>
      </c>
      <c r="C15" s="91">
        <v>14</v>
      </c>
      <c r="D15" s="91">
        <v>0.19</v>
      </c>
      <c r="E15" s="91">
        <v>0.24</v>
      </c>
      <c r="F15" s="91">
        <v>10.199999999999999</v>
      </c>
      <c r="G15" s="91">
        <v>10.199999999999999</v>
      </c>
      <c r="H15" s="91">
        <v>10.199999999999999</v>
      </c>
      <c r="I15" s="91" t="s">
        <v>143</v>
      </c>
      <c r="J15" s="91" t="s">
        <v>143</v>
      </c>
      <c r="K15" s="91" t="s">
        <v>143</v>
      </c>
      <c r="L15" s="91">
        <v>8.9</v>
      </c>
      <c r="M15" s="91">
        <v>8.9</v>
      </c>
      <c r="N15" s="91">
        <v>8.9</v>
      </c>
      <c r="O15" s="91" t="s">
        <v>143</v>
      </c>
      <c r="P15" s="91" t="s">
        <v>143</v>
      </c>
      <c r="Q15" s="92" t="s">
        <v>143</v>
      </c>
      <c r="R15" s="11"/>
    </row>
    <row r="16" spans="2:18" x14ac:dyDescent="0.15">
      <c r="B16" s="84">
        <f>B15+0.01</f>
        <v>2.09</v>
      </c>
      <c r="C16" s="89">
        <f t="shared" ref="C16:Q16" si="0">C17</f>
        <v>12</v>
      </c>
      <c r="D16" s="89">
        <f t="shared" si="0"/>
        <v>0.17699999999999999</v>
      </c>
      <c r="E16" s="89">
        <f t="shared" si="0"/>
        <v>0.223</v>
      </c>
      <c r="F16" s="89">
        <f t="shared" si="0"/>
        <v>6.6</v>
      </c>
      <c r="G16" s="89">
        <f t="shared" si="0"/>
        <v>6.6</v>
      </c>
      <c r="H16" s="89">
        <f t="shared" si="0"/>
        <v>6.6</v>
      </c>
      <c r="I16" s="89" t="str">
        <f t="shared" si="0"/>
        <v>––</v>
      </c>
      <c r="J16" s="89" t="str">
        <f t="shared" si="0"/>
        <v>––</v>
      </c>
      <c r="K16" s="89" t="str">
        <f t="shared" si="0"/>
        <v>––</v>
      </c>
      <c r="L16" s="89">
        <f t="shared" si="0"/>
        <v>5.6</v>
      </c>
      <c r="M16" s="89">
        <f t="shared" si="0"/>
        <v>5.6</v>
      </c>
      <c r="N16" s="89">
        <f t="shared" si="0"/>
        <v>5.6</v>
      </c>
      <c r="O16" s="89" t="str">
        <f t="shared" si="0"/>
        <v>––</v>
      </c>
      <c r="P16" s="89" t="str">
        <f t="shared" si="0"/>
        <v>––</v>
      </c>
      <c r="Q16" s="89" t="str">
        <f t="shared" si="0"/>
        <v>––</v>
      </c>
      <c r="R16" s="11"/>
    </row>
    <row r="17" spans="2:18" x14ac:dyDescent="0.15">
      <c r="B17" s="84">
        <v>3.31</v>
      </c>
      <c r="C17" s="89">
        <v>12</v>
      </c>
      <c r="D17" s="89">
        <v>0.17699999999999999</v>
      </c>
      <c r="E17" s="89">
        <v>0.223</v>
      </c>
      <c r="F17" s="89">
        <v>6.6</v>
      </c>
      <c r="G17" s="89">
        <v>6.6</v>
      </c>
      <c r="H17" s="89">
        <v>6.6</v>
      </c>
      <c r="I17" s="89" t="s">
        <v>143</v>
      </c>
      <c r="J17" s="89" t="s">
        <v>143</v>
      </c>
      <c r="K17" s="89" t="s">
        <v>143</v>
      </c>
      <c r="L17" s="89">
        <v>5.6</v>
      </c>
      <c r="M17" s="89">
        <v>5.6</v>
      </c>
      <c r="N17" s="89">
        <v>5.6</v>
      </c>
      <c r="O17" s="89" t="s">
        <v>143</v>
      </c>
      <c r="P17" s="89" t="s">
        <v>143</v>
      </c>
      <c r="Q17" s="85" t="s">
        <v>143</v>
      </c>
      <c r="R17" s="11"/>
    </row>
    <row r="18" spans="2:18" x14ac:dyDescent="0.15">
      <c r="B18" s="84">
        <f>B17+0.01</f>
        <v>3.32</v>
      </c>
      <c r="C18" s="89">
        <f t="shared" ref="C18:Q18" si="1">C19</f>
        <v>10</v>
      </c>
      <c r="D18" s="89">
        <f t="shared" si="1"/>
        <v>0.16400000000000001</v>
      </c>
      <c r="E18" s="89">
        <f t="shared" si="1"/>
        <v>0.20699999999999999</v>
      </c>
      <c r="F18" s="89">
        <f t="shared" si="1"/>
        <v>3.9</v>
      </c>
      <c r="G18" s="89">
        <f t="shared" si="1"/>
        <v>3.9</v>
      </c>
      <c r="H18" s="89">
        <f t="shared" si="1"/>
        <v>3.9</v>
      </c>
      <c r="I18" s="89" t="str">
        <f t="shared" si="1"/>
        <v>––</v>
      </c>
      <c r="J18" s="89" t="str">
        <f t="shared" si="1"/>
        <v>––</v>
      </c>
      <c r="K18" s="89" t="str">
        <f t="shared" si="1"/>
        <v>––</v>
      </c>
      <c r="L18" s="89">
        <f t="shared" si="1"/>
        <v>3.6</v>
      </c>
      <c r="M18" s="89">
        <f t="shared" si="1"/>
        <v>3.6</v>
      </c>
      <c r="N18" s="89">
        <f t="shared" si="1"/>
        <v>3.6</v>
      </c>
      <c r="O18" s="89" t="str">
        <f t="shared" si="1"/>
        <v>––</v>
      </c>
      <c r="P18" s="89" t="str">
        <f t="shared" si="1"/>
        <v>––</v>
      </c>
      <c r="Q18" s="89" t="str">
        <f t="shared" si="1"/>
        <v>––</v>
      </c>
      <c r="R18" s="11"/>
    </row>
    <row r="19" spans="2:18" x14ac:dyDescent="0.15">
      <c r="B19" s="84">
        <v>5.26</v>
      </c>
      <c r="C19" s="89">
        <v>10</v>
      </c>
      <c r="D19" s="89">
        <v>0.16400000000000001</v>
      </c>
      <c r="E19" s="89">
        <v>0.20699999999999999</v>
      </c>
      <c r="F19" s="89">
        <v>3.9</v>
      </c>
      <c r="G19" s="89">
        <v>3.9</v>
      </c>
      <c r="H19" s="89">
        <v>3.9</v>
      </c>
      <c r="I19" s="89" t="s">
        <v>143</v>
      </c>
      <c r="J19" s="89" t="s">
        <v>143</v>
      </c>
      <c r="K19" s="89" t="s">
        <v>143</v>
      </c>
      <c r="L19" s="89">
        <v>3.6</v>
      </c>
      <c r="M19" s="89">
        <v>3.6</v>
      </c>
      <c r="N19" s="89">
        <v>3.6</v>
      </c>
      <c r="O19" s="89" t="s">
        <v>143</v>
      </c>
      <c r="P19" s="89" t="s">
        <v>143</v>
      </c>
      <c r="Q19" s="85" t="s">
        <v>143</v>
      </c>
      <c r="R19" s="11"/>
    </row>
    <row r="20" spans="2:18" x14ac:dyDescent="0.15">
      <c r="B20" s="84">
        <f>B19+0.01</f>
        <v>5.27</v>
      </c>
      <c r="C20" s="89">
        <f t="shared" ref="C20:Q20" si="2">C21</f>
        <v>8</v>
      </c>
      <c r="D20" s="89">
        <f t="shared" si="2"/>
        <v>0.17100000000000001</v>
      </c>
      <c r="E20" s="89">
        <f t="shared" si="2"/>
        <v>0.21299999999999999</v>
      </c>
      <c r="F20" s="89">
        <f t="shared" si="2"/>
        <v>2.56</v>
      </c>
      <c r="G20" s="89">
        <f t="shared" si="2"/>
        <v>2.56</v>
      </c>
      <c r="H20" s="89">
        <f t="shared" si="2"/>
        <v>2.56</v>
      </c>
      <c r="I20" s="89" t="str">
        <f t="shared" si="2"/>
        <v>––</v>
      </c>
      <c r="J20" s="89" t="str">
        <f t="shared" si="2"/>
        <v>––</v>
      </c>
      <c r="K20" s="89" t="str">
        <f t="shared" si="2"/>
        <v>––</v>
      </c>
      <c r="L20" s="89">
        <f t="shared" si="2"/>
        <v>2.2599999999999998</v>
      </c>
      <c r="M20" s="89">
        <f t="shared" si="2"/>
        <v>2.2599999999999998</v>
      </c>
      <c r="N20" s="89">
        <f t="shared" si="2"/>
        <v>2.2999999999999998</v>
      </c>
      <c r="O20" s="89" t="str">
        <f t="shared" si="2"/>
        <v>––</v>
      </c>
      <c r="P20" s="89" t="str">
        <f t="shared" si="2"/>
        <v>––</v>
      </c>
      <c r="Q20" s="89" t="str">
        <f t="shared" si="2"/>
        <v>––</v>
      </c>
      <c r="R20" s="11"/>
    </row>
    <row r="21" spans="2:18" x14ac:dyDescent="0.15">
      <c r="B21" s="84">
        <v>8.36</v>
      </c>
      <c r="C21" s="89">
        <v>8</v>
      </c>
      <c r="D21" s="89">
        <v>0.17100000000000001</v>
      </c>
      <c r="E21" s="89">
        <v>0.21299999999999999</v>
      </c>
      <c r="F21" s="89">
        <v>2.56</v>
      </c>
      <c r="G21" s="89">
        <v>2.56</v>
      </c>
      <c r="H21" s="89">
        <v>2.56</v>
      </c>
      <c r="I21" s="89" t="s">
        <v>143</v>
      </c>
      <c r="J21" s="89" t="s">
        <v>143</v>
      </c>
      <c r="K21" s="89" t="s">
        <v>143</v>
      </c>
      <c r="L21" s="89">
        <v>2.2599999999999998</v>
      </c>
      <c r="M21" s="89">
        <v>2.2599999999999998</v>
      </c>
      <c r="N21" s="89">
        <v>2.2999999999999998</v>
      </c>
      <c r="O21" s="89" t="s">
        <v>143</v>
      </c>
      <c r="P21" s="89" t="s">
        <v>143</v>
      </c>
      <c r="Q21" s="85" t="s">
        <v>143</v>
      </c>
      <c r="R21" s="11"/>
    </row>
    <row r="22" spans="2:18" x14ac:dyDescent="0.15">
      <c r="B22" s="84">
        <f>B21+0.01</f>
        <v>8.3699999999999992</v>
      </c>
      <c r="C22" s="89">
        <f t="shared" ref="C22:Q22" si="3">C23</f>
        <v>6</v>
      </c>
      <c r="D22" s="89">
        <f t="shared" si="3"/>
        <v>0.16700000000000001</v>
      </c>
      <c r="E22" s="89">
        <f t="shared" si="3"/>
        <v>0.21</v>
      </c>
      <c r="F22" s="89">
        <f t="shared" si="3"/>
        <v>1.61</v>
      </c>
      <c r="G22" s="89">
        <f t="shared" si="3"/>
        <v>1.61</v>
      </c>
      <c r="H22" s="89">
        <f t="shared" si="3"/>
        <v>1.61</v>
      </c>
      <c r="I22" s="89">
        <f t="shared" si="3"/>
        <v>2.66</v>
      </c>
      <c r="J22" s="89">
        <f t="shared" si="3"/>
        <v>2.66</v>
      </c>
      <c r="K22" s="89">
        <f t="shared" si="3"/>
        <v>2.66</v>
      </c>
      <c r="L22" s="89">
        <f t="shared" si="3"/>
        <v>1.44</v>
      </c>
      <c r="M22" s="89">
        <f t="shared" si="3"/>
        <v>1.48</v>
      </c>
      <c r="N22" s="89">
        <f t="shared" si="3"/>
        <v>1.48</v>
      </c>
      <c r="O22" s="89">
        <f t="shared" si="3"/>
        <v>2.33</v>
      </c>
      <c r="P22" s="89">
        <f t="shared" si="3"/>
        <v>2.36</v>
      </c>
      <c r="Q22" s="89">
        <f t="shared" si="3"/>
        <v>2.36</v>
      </c>
      <c r="R22" s="11"/>
    </row>
    <row r="23" spans="2:18" x14ac:dyDescent="0.15">
      <c r="B23" s="84">
        <v>13.3</v>
      </c>
      <c r="C23" s="89">
        <v>6</v>
      </c>
      <c r="D23" s="89">
        <v>0.16700000000000001</v>
      </c>
      <c r="E23" s="89">
        <v>0.21</v>
      </c>
      <c r="F23" s="89">
        <v>1.61</v>
      </c>
      <c r="G23" s="89">
        <v>1.61</v>
      </c>
      <c r="H23" s="89">
        <v>1.61</v>
      </c>
      <c r="I23" s="89">
        <v>2.66</v>
      </c>
      <c r="J23" s="89">
        <v>2.66</v>
      </c>
      <c r="K23" s="89">
        <v>2.66</v>
      </c>
      <c r="L23" s="89">
        <v>1.44</v>
      </c>
      <c r="M23" s="89">
        <v>1.48</v>
      </c>
      <c r="N23" s="89">
        <v>1.48</v>
      </c>
      <c r="O23" s="89">
        <v>2.33</v>
      </c>
      <c r="P23" s="89">
        <v>2.36</v>
      </c>
      <c r="Q23" s="85">
        <v>2.36</v>
      </c>
      <c r="R23" s="11"/>
    </row>
    <row r="24" spans="2:18" x14ac:dyDescent="0.15">
      <c r="B24" s="84">
        <f>B23+0.01</f>
        <v>13.31</v>
      </c>
      <c r="C24" s="89">
        <f t="shared" ref="C24:Q24" si="4">C25</f>
        <v>4</v>
      </c>
      <c r="D24" s="89">
        <f t="shared" si="4"/>
        <v>0.157</v>
      </c>
      <c r="E24" s="89">
        <f t="shared" si="4"/>
        <v>0.19700000000000001</v>
      </c>
      <c r="F24" s="89">
        <f t="shared" si="4"/>
        <v>1.02</v>
      </c>
      <c r="G24" s="89">
        <f t="shared" si="4"/>
        <v>1.02</v>
      </c>
      <c r="H24" s="89">
        <f t="shared" si="4"/>
        <v>1.02</v>
      </c>
      <c r="I24" s="89">
        <f t="shared" si="4"/>
        <v>1.67</v>
      </c>
      <c r="J24" s="89">
        <f t="shared" si="4"/>
        <v>1.67</v>
      </c>
      <c r="K24" s="89">
        <f t="shared" si="4"/>
        <v>1.67</v>
      </c>
      <c r="L24" s="89">
        <f t="shared" si="4"/>
        <v>0.95</v>
      </c>
      <c r="M24" s="89">
        <f t="shared" si="4"/>
        <v>0.95</v>
      </c>
      <c r="N24" s="89">
        <f t="shared" si="4"/>
        <v>0.98</v>
      </c>
      <c r="O24" s="89">
        <f t="shared" si="4"/>
        <v>1.51</v>
      </c>
      <c r="P24" s="89">
        <f t="shared" si="4"/>
        <v>1.51</v>
      </c>
      <c r="Q24" s="89">
        <f t="shared" si="4"/>
        <v>1.51</v>
      </c>
      <c r="R24" s="11"/>
    </row>
    <row r="25" spans="2:18" x14ac:dyDescent="0.15">
      <c r="B25" s="84">
        <v>21.15</v>
      </c>
      <c r="C25" s="89">
        <v>4</v>
      </c>
      <c r="D25" s="89">
        <v>0.157</v>
      </c>
      <c r="E25" s="89">
        <v>0.19700000000000001</v>
      </c>
      <c r="F25" s="89">
        <v>1.02</v>
      </c>
      <c r="G25" s="89">
        <v>1.02</v>
      </c>
      <c r="H25" s="89">
        <v>1.02</v>
      </c>
      <c r="I25" s="89">
        <v>1.67</v>
      </c>
      <c r="J25" s="89">
        <v>1.67</v>
      </c>
      <c r="K25" s="89">
        <v>1.67</v>
      </c>
      <c r="L25" s="89">
        <v>0.95</v>
      </c>
      <c r="M25" s="89">
        <v>0.95</v>
      </c>
      <c r="N25" s="89">
        <v>0.98</v>
      </c>
      <c r="O25" s="89">
        <v>1.51</v>
      </c>
      <c r="P25" s="89">
        <v>1.51</v>
      </c>
      <c r="Q25" s="85">
        <v>1.51</v>
      </c>
      <c r="R25" s="11"/>
    </row>
    <row r="26" spans="2:18" x14ac:dyDescent="0.15">
      <c r="B26" s="84">
        <f>B25+0.01</f>
        <v>21.16</v>
      </c>
      <c r="C26" s="89">
        <f t="shared" ref="C26:Q26" si="5">C27</f>
        <v>3</v>
      </c>
      <c r="D26" s="89">
        <f t="shared" si="5"/>
        <v>0.154</v>
      </c>
      <c r="E26" s="89">
        <f t="shared" si="5"/>
        <v>0.19400000000000001</v>
      </c>
      <c r="F26" s="89">
        <f t="shared" si="5"/>
        <v>0.82</v>
      </c>
      <c r="G26" s="89">
        <f t="shared" si="5"/>
        <v>0.82</v>
      </c>
      <c r="H26" s="89">
        <f t="shared" si="5"/>
        <v>0.82</v>
      </c>
      <c r="I26" s="89">
        <f t="shared" si="5"/>
        <v>1.31</v>
      </c>
      <c r="J26" s="89">
        <f t="shared" si="5"/>
        <v>1.35</v>
      </c>
      <c r="K26" s="89">
        <f t="shared" si="5"/>
        <v>1.31</v>
      </c>
      <c r="L26" s="89">
        <f t="shared" si="5"/>
        <v>0.75</v>
      </c>
      <c r="M26" s="89">
        <f t="shared" si="5"/>
        <v>0.79</v>
      </c>
      <c r="N26" s="89">
        <f t="shared" si="5"/>
        <v>0.79</v>
      </c>
      <c r="O26" s="89">
        <f t="shared" si="5"/>
        <v>1.21</v>
      </c>
      <c r="P26" s="89">
        <f t="shared" si="5"/>
        <v>1.21</v>
      </c>
      <c r="Q26" s="89">
        <f t="shared" si="5"/>
        <v>1.21</v>
      </c>
      <c r="R26" s="11"/>
    </row>
    <row r="27" spans="2:18" x14ac:dyDescent="0.15">
      <c r="B27" s="84">
        <v>26.67</v>
      </c>
      <c r="C27" s="89">
        <v>3</v>
      </c>
      <c r="D27" s="89">
        <v>0.154</v>
      </c>
      <c r="E27" s="89">
        <v>0.19400000000000001</v>
      </c>
      <c r="F27" s="89">
        <v>0.82</v>
      </c>
      <c r="G27" s="89">
        <v>0.82</v>
      </c>
      <c r="H27" s="89">
        <v>0.82</v>
      </c>
      <c r="I27" s="89">
        <v>1.31</v>
      </c>
      <c r="J27" s="89">
        <v>1.35</v>
      </c>
      <c r="K27" s="89">
        <v>1.31</v>
      </c>
      <c r="L27" s="89">
        <v>0.75</v>
      </c>
      <c r="M27" s="89">
        <v>0.79</v>
      </c>
      <c r="N27" s="89">
        <v>0.79</v>
      </c>
      <c r="O27" s="89">
        <v>1.21</v>
      </c>
      <c r="P27" s="89">
        <v>1.21</v>
      </c>
      <c r="Q27" s="85">
        <v>1.21</v>
      </c>
      <c r="R27" s="11"/>
    </row>
    <row r="28" spans="2:18" x14ac:dyDescent="0.15">
      <c r="B28" s="84">
        <f>B27+0.01</f>
        <v>26.680000000000003</v>
      </c>
      <c r="C28" s="89">
        <f t="shared" ref="C28:Q28" si="6">C29</f>
        <v>2</v>
      </c>
      <c r="D28" s="89">
        <f t="shared" si="6"/>
        <v>0.14799999999999999</v>
      </c>
      <c r="E28" s="89">
        <f t="shared" si="6"/>
        <v>0.187</v>
      </c>
      <c r="F28" s="89">
        <f t="shared" si="6"/>
        <v>0.62</v>
      </c>
      <c r="G28" s="89">
        <f t="shared" si="6"/>
        <v>0.66</v>
      </c>
      <c r="H28" s="89">
        <f t="shared" si="6"/>
        <v>0.66</v>
      </c>
      <c r="I28" s="89">
        <f t="shared" si="6"/>
        <v>1.05</v>
      </c>
      <c r="J28" s="89">
        <f t="shared" si="6"/>
        <v>1.05</v>
      </c>
      <c r="K28" s="89">
        <f t="shared" si="6"/>
        <v>1.05</v>
      </c>
      <c r="L28" s="89">
        <f t="shared" si="6"/>
        <v>0.62</v>
      </c>
      <c r="M28" s="89">
        <f t="shared" si="6"/>
        <v>0.62</v>
      </c>
      <c r="N28" s="89">
        <f t="shared" si="6"/>
        <v>0.66</v>
      </c>
      <c r="O28" s="89">
        <f t="shared" si="6"/>
        <v>0.98</v>
      </c>
      <c r="P28" s="89">
        <f t="shared" si="6"/>
        <v>0.98</v>
      </c>
      <c r="Q28" s="89">
        <f t="shared" si="6"/>
        <v>0.98</v>
      </c>
      <c r="R28" s="11"/>
    </row>
    <row r="29" spans="2:18" x14ac:dyDescent="0.15">
      <c r="B29" s="84">
        <v>33.619999999999997</v>
      </c>
      <c r="C29" s="89">
        <v>2</v>
      </c>
      <c r="D29" s="89">
        <v>0.14799999999999999</v>
      </c>
      <c r="E29" s="89">
        <v>0.187</v>
      </c>
      <c r="F29" s="89">
        <v>0.62</v>
      </c>
      <c r="G29" s="89">
        <v>0.66</v>
      </c>
      <c r="H29" s="89">
        <v>0.66</v>
      </c>
      <c r="I29" s="89">
        <v>1.05</v>
      </c>
      <c r="J29" s="89">
        <v>1.05</v>
      </c>
      <c r="K29" s="89">
        <v>1.05</v>
      </c>
      <c r="L29" s="89">
        <v>0.62</v>
      </c>
      <c r="M29" s="89">
        <v>0.62</v>
      </c>
      <c r="N29" s="89">
        <v>0.66</v>
      </c>
      <c r="O29" s="89">
        <v>0.98</v>
      </c>
      <c r="P29" s="89">
        <v>0.98</v>
      </c>
      <c r="Q29" s="85">
        <v>0.98</v>
      </c>
      <c r="R29" s="11"/>
    </row>
    <row r="30" spans="2:18" x14ac:dyDescent="0.15">
      <c r="B30" s="84">
        <f>B29+0.01</f>
        <v>33.629999999999995</v>
      </c>
      <c r="C30" s="89">
        <f t="shared" ref="C30:Q30" si="7">C31</f>
        <v>1</v>
      </c>
      <c r="D30" s="89">
        <f t="shared" si="7"/>
        <v>0.151</v>
      </c>
      <c r="E30" s="89">
        <f t="shared" si="7"/>
        <v>0.187</v>
      </c>
      <c r="F30" s="89">
        <f t="shared" si="7"/>
        <v>0.49</v>
      </c>
      <c r="G30" s="89">
        <f t="shared" si="7"/>
        <v>0.52</v>
      </c>
      <c r="H30" s="89">
        <f t="shared" si="7"/>
        <v>0.52</v>
      </c>
      <c r="I30" s="89">
        <f t="shared" si="7"/>
        <v>0.82</v>
      </c>
      <c r="J30" s="89">
        <f t="shared" si="7"/>
        <v>0.85</v>
      </c>
      <c r="K30" s="89">
        <f t="shared" si="7"/>
        <v>0.82</v>
      </c>
      <c r="L30" s="89">
        <f t="shared" si="7"/>
        <v>0.52</v>
      </c>
      <c r="M30" s="89">
        <f t="shared" si="7"/>
        <v>0.52</v>
      </c>
      <c r="N30" s="89">
        <f t="shared" si="7"/>
        <v>0.52</v>
      </c>
      <c r="O30" s="89">
        <f t="shared" si="7"/>
        <v>0.79</v>
      </c>
      <c r="P30" s="89">
        <f t="shared" si="7"/>
        <v>0.79</v>
      </c>
      <c r="Q30" s="89">
        <f t="shared" si="7"/>
        <v>0.82</v>
      </c>
      <c r="R30" s="11"/>
    </row>
    <row r="31" spans="2:18" x14ac:dyDescent="0.15">
      <c r="B31" s="84">
        <v>42.41</v>
      </c>
      <c r="C31" s="89">
        <v>1</v>
      </c>
      <c r="D31" s="89">
        <v>0.151</v>
      </c>
      <c r="E31" s="89">
        <v>0.187</v>
      </c>
      <c r="F31" s="89">
        <v>0.49</v>
      </c>
      <c r="G31" s="89">
        <v>0.52</v>
      </c>
      <c r="H31" s="89">
        <v>0.52</v>
      </c>
      <c r="I31" s="89">
        <v>0.82</v>
      </c>
      <c r="J31" s="89">
        <v>0.85</v>
      </c>
      <c r="K31" s="89">
        <v>0.82</v>
      </c>
      <c r="L31" s="89">
        <v>0.52</v>
      </c>
      <c r="M31" s="89">
        <v>0.52</v>
      </c>
      <c r="N31" s="89">
        <v>0.52</v>
      </c>
      <c r="O31" s="89">
        <v>0.79</v>
      </c>
      <c r="P31" s="89">
        <v>0.79</v>
      </c>
      <c r="Q31" s="85">
        <v>0.82</v>
      </c>
      <c r="R31" s="11"/>
    </row>
    <row r="32" spans="2:18" x14ac:dyDescent="0.15">
      <c r="B32" s="84">
        <f>B31+0.01</f>
        <v>42.419999999999995</v>
      </c>
      <c r="C32" s="89" t="str">
        <f t="shared" ref="C32:Q32" si="8">C33</f>
        <v>1/0</v>
      </c>
      <c r="D32" s="89">
        <f t="shared" si="8"/>
        <v>0.14399999999999999</v>
      </c>
      <c r="E32" s="89">
        <f t="shared" si="8"/>
        <v>0.18</v>
      </c>
      <c r="F32" s="89">
        <f t="shared" si="8"/>
        <v>0.39</v>
      </c>
      <c r="G32" s="89">
        <f t="shared" si="8"/>
        <v>0.43</v>
      </c>
      <c r="H32" s="89">
        <f t="shared" si="8"/>
        <v>0.39</v>
      </c>
      <c r="I32" s="89">
        <f t="shared" si="8"/>
        <v>0.66</v>
      </c>
      <c r="J32" s="89">
        <f t="shared" si="8"/>
        <v>0.69</v>
      </c>
      <c r="K32" s="89">
        <f t="shared" si="8"/>
        <v>0.66</v>
      </c>
      <c r="L32" s="89">
        <f t="shared" si="8"/>
        <v>0.43</v>
      </c>
      <c r="M32" s="89">
        <f t="shared" si="8"/>
        <v>0.43</v>
      </c>
      <c r="N32" s="89">
        <f t="shared" si="8"/>
        <v>0.43</v>
      </c>
      <c r="O32" s="89">
        <f t="shared" si="8"/>
        <v>0.62</v>
      </c>
      <c r="P32" s="89">
        <f t="shared" si="8"/>
        <v>0.66</v>
      </c>
      <c r="Q32" s="89">
        <f t="shared" si="8"/>
        <v>0.66</v>
      </c>
      <c r="R32" s="11"/>
    </row>
    <row r="33" spans="2:18" x14ac:dyDescent="0.15">
      <c r="B33" s="84">
        <v>53.49</v>
      </c>
      <c r="C33" s="89" t="s">
        <v>34</v>
      </c>
      <c r="D33" s="89">
        <v>0.14399999999999999</v>
      </c>
      <c r="E33" s="89">
        <v>0.18</v>
      </c>
      <c r="F33" s="89">
        <v>0.39</v>
      </c>
      <c r="G33" s="89">
        <v>0.43</v>
      </c>
      <c r="H33" s="89">
        <v>0.39</v>
      </c>
      <c r="I33" s="89">
        <v>0.66</v>
      </c>
      <c r="J33" s="89">
        <v>0.69</v>
      </c>
      <c r="K33" s="89">
        <v>0.66</v>
      </c>
      <c r="L33" s="89">
        <v>0.43</v>
      </c>
      <c r="M33" s="89">
        <v>0.43</v>
      </c>
      <c r="N33" s="89">
        <v>0.43</v>
      </c>
      <c r="O33" s="89">
        <v>0.62</v>
      </c>
      <c r="P33" s="89">
        <v>0.66</v>
      </c>
      <c r="Q33" s="85">
        <v>0.66</v>
      </c>
      <c r="R33" s="11"/>
    </row>
    <row r="34" spans="2:18" x14ac:dyDescent="0.15">
      <c r="B34" s="84">
        <f>B33+0.01</f>
        <v>53.5</v>
      </c>
      <c r="C34" s="89" t="str">
        <f t="shared" ref="C34:Q34" si="9">C35</f>
        <v>2/0</v>
      </c>
      <c r="D34" s="89">
        <f t="shared" si="9"/>
        <v>0.14099999999999999</v>
      </c>
      <c r="E34" s="89">
        <f t="shared" si="9"/>
        <v>0.17699999999999999</v>
      </c>
      <c r="F34" s="89">
        <f t="shared" si="9"/>
        <v>0.33</v>
      </c>
      <c r="G34" s="89">
        <f t="shared" si="9"/>
        <v>0.33</v>
      </c>
      <c r="H34" s="89">
        <f t="shared" si="9"/>
        <v>0.33</v>
      </c>
      <c r="I34" s="89">
        <f t="shared" si="9"/>
        <v>0.52</v>
      </c>
      <c r="J34" s="89">
        <f t="shared" si="9"/>
        <v>0.52</v>
      </c>
      <c r="K34" s="89">
        <f t="shared" si="9"/>
        <v>0.52</v>
      </c>
      <c r="L34" s="89">
        <f t="shared" si="9"/>
        <v>0.36</v>
      </c>
      <c r="M34" s="89">
        <f t="shared" si="9"/>
        <v>0.36</v>
      </c>
      <c r="N34" s="89">
        <f t="shared" si="9"/>
        <v>0.36</v>
      </c>
      <c r="O34" s="89">
        <f t="shared" si="9"/>
        <v>0.52</v>
      </c>
      <c r="P34" s="89">
        <f t="shared" si="9"/>
        <v>0.52</v>
      </c>
      <c r="Q34" s="89">
        <f t="shared" si="9"/>
        <v>0.52</v>
      </c>
      <c r="R34" s="11"/>
    </row>
    <row r="35" spans="2:18" x14ac:dyDescent="0.15">
      <c r="B35" s="84">
        <v>67.430000000000007</v>
      </c>
      <c r="C35" s="89" t="s">
        <v>60</v>
      </c>
      <c r="D35" s="89">
        <v>0.14099999999999999</v>
      </c>
      <c r="E35" s="89">
        <v>0.17699999999999999</v>
      </c>
      <c r="F35" s="89">
        <v>0.33</v>
      </c>
      <c r="G35" s="89">
        <v>0.33</v>
      </c>
      <c r="H35" s="89">
        <v>0.33</v>
      </c>
      <c r="I35" s="89">
        <v>0.52</v>
      </c>
      <c r="J35" s="89">
        <v>0.52</v>
      </c>
      <c r="K35" s="89">
        <v>0.52</v>
      </c>
      <c r="L35" s="89">
        <v>0.36</v>
      </c>
      <c r="M35" s="89">
        <v>0.36</v>
      </c>
      <c r="N35" s="89">
        <v>0.36</v>
      </c>
      <c r="O35" s="89">
        <v>0.52</v>
      </c>
      <c r="P35" s="89">
        <v>0.52</v>
      </c>
      <c r="Q35" s="85">
        <v>0.52</v>
      </c>
      <c r="R35" s="11"/>
    </row>
    <row r="36" spans="2:18" x14ac:dyDescent="0.15">
      <c r="B36" s="84">
        <f>B35+0.01</f>
        <v>67.440000000000012</v>
      </c>
      <c r="C36" s="89" t="str">
        <f t="shared" ref="C36:Q36" si="10">C37</f>
        <v>3/0</v>
      </c>
      <c r="D36" s="89">
        <f t="shared" si="10"/>
        <v>0.13800000000000001</v>
      </c>
      <c r="E36" s="89">
        <f t="shared" si="10"/>
        <v>0.17100000000000001</v>
      </c>
      <c r="F36" s="89">
        <f t="shared" si="10"/>
        <v>0.253</v>
      </c>
      <c r="G36" s="89">
        <f t="shared" si="10"/>
        <v>0.26900000000000002</v>
      </c>
      <c r="H36" s="89">
        <f t="shared" si="10"/>
        <v>0.25900000000000001</v>
      </c>
      <c r="I36" s="89">
        <f t="shared" si="10"/>
        <v>0.43</v>
      </c>
      <c r="J36" s="89">
        <f t="shared" si="10"/>
        <v>0.43</v>
      </c>
      <c r="K36" s="89">
        <f t="shared" si="10"/>
        <v>0.43</v>
      </c>
      <c r="L36" s="89">
        <f t="shared" si="10"/>
        <v>0.28899999999999998</v>
      </c>
      <c r="M36" s="89">
        <f t="shared" si="10"/>
        <v>0.30199999999999999</v>
      </c>
      <c r="N36" s="89">
        <f t="shared" si="10"/>
        <v>0.308</v>
      </c>
      <c r="O36" s="89">
        <f t="shared" si="10"/>
        <v>0.43</v>
      </c>
      <c r="P36" s="89">
        <f t="shared" si="10"/>
        <v>0.43</v>
      </c>
      <c r="Q36" s="89">
        <f t="shared" si="10"/>
        <v>0.46</v>
      </c>
      <c r="R36" s="11"/>
    </row>
    <row r="37" spans="2:18" x14ac:dyDescent="0.15">
      <c r="B37" s="84">
        <v>85.01</v>
      </c>
      <c r="C37" s="89" t="s">
        <v>61</v>
      </c>
      <c r="D37" s="89">
        <v>0.13800000000000001</v>
      </c>
      <c r="E37" s="89">
        <v>0.17100000000000001</v>
      </c>
      <c r="F37" s="89">
        <v>0.253</v>
      </c>
      <c r="G37" s="89">
        <v>0.26900000000000002</v>
      </c>
      <c r="H37" s="89">
        <v>0.25900000000000001</v>
      </c>
      <c r="I37" s="89">
        <v>0.43</v>
      </c>
      <c r="J37" s="89">
        <v>0.43</v>
      </c>
      <c r="K37" s="89">
        <v>0.43</v>
      </c>
      <c r="L37" s="89">
        <v>0.28899999999999998</v>
      </c>
      <c r="M37" s="89">
        <v>0.30199999999999999</v>
      </c>
      <c r="N37" s="89">
        <v>0.308</v>
      </c>
      <c r="O37" s="89">
        <v>0.43</v>
      </c>
      <c r="P37" s="89">
        <v>0.43</v>
      </c>
      <c r="Q37" s="85">
        <v>0.46</v>
      </c>
      <c r="R37" s="11"/>
    </row>
    <row r="38" spans="2:18" x14ac:dyDescent="0.15">
      <c r="B38" s="84">
        <f>B37+0.01</f>
        <v>85.02000000000001</v>
      </c>
      <c r="C38" s="89" t="str">
        <f t="shared" ref="C38:Q38" si="11">C39</f>
        <v>4/0</v>
      </c>
      <c r="D38" s="89">
        <f t="shared" si="11"/>
        <v>0.13500000000000001</v>
      </c>
      <c r="E38" s="89">
        <f t="shared" si="11"/>
        <v>0.16700000000000001</v>
      </c>
      <c r="F38" s="89">
        <f t="shared" si="11"/>
        <v>0.20300000000000001</v>
      </c>
      <c r="G38" s="89">
        <f t="shared" si="11"/>
        <v>0.22</v>
      </c>
      <c r="H38" s="89">
        <f t="shared" si="11"/>
        <v>0.20699999999999999</v>
      </c>
      <c r="I38" s="89">
        <f t="shared" si="11"/>
        <v>0.33</v>
      </c>
      <c r="J38" s="89">
        <f t="shared" si="11"/>
        <v>0.36</v>
      </c>
      <c r="K38" s="89">
        <f t="shared" si="11"/>
        <v>0.33</v>
      </c>
      <c r="L38" s="89">
        <f t="shared" si="11"/>
        <v>0.24299999999999999</v>
      </c>
      <c r="M38" s="89">
        <f t="shared" si="11"/>
        <v>0.25600000000000001</v>
      </c>
      <c r="N38" s="89">
        <f t="shared" si="11"/>
        <v>0.26200000000000001</v>
      </c>
      <c r="O38" s="89">
        <f t="shared" si="11"/>
        <v>0.36</v>
      </c>
      <c r="P38" s="89">
        <f t="shared" si="11"/>
        <v>0.36</v>
      </c>
      <c r="Q38" s="89">
        <f t="shared" si="11"/>
        <v>0.36</v>
      </c>
      <c r="R38" s="11"/>
    </row>
    <row r="39" spans="2:18" x14ac:dyDescent="0.15">
      <c r="B39" s="84">
        <v>107.2</v>
      </c>
      <c r="C39" s="89" t="s">
        <v>62</v>
      </c>
      <c r="D39" s="89">
        <v>0.13500000000000001</v>
      </c>
      <c r="E39" s="89">
        <v>0.16700000000000001</v>
      </c>
      <c r="F39" s="89">
        <v>0.20300000000000001</v>
      </c>
      <c r="G39" s="89">
        <v>0.22</v>
      </c>
      <c r="H39" s="89">
        <v>0.20699999999999999</v>
      </c>
      <c r="I39" s="89">
        <v>0.33</v>
      </c>
      <c r="J39" s="89">
        <v>0.36</v>
      </c>
      <c r="K39" s="89">
        <v>0.33</v>
      </c>
      <c r="L39" s="89">
        <v>0.24299999999999999</v>
      </c>
      <c r="M39" s="89">
        <v>0.25600000000000001</v>
      </c>
      <c r="N39" s="89">
        <v>0.26200000000000001</v>
      </c>
      <c r="O39" s="89">
        <v>0.36</v>
      </c>
      <c r="P39" s="89">
        <v>0.36</v>
      </c>
      <c r="Q39" s="85">
        <v>0.36</v>
      </c>
      <c r="R39" s="11"/>
    </row>
    <row r="40" spans="2:18" x14ac:dyDescent="0.15">
      <c r="B40" s="84">
        <f>B39+0.01</f>
        <v>107.21000000000001</v>
      </c>
      <c r="C40" s="89">
        <f t="shared" ref="C40:Q40" si="12">C41</f>
        <v>250</v>
      </c>
      <c r="D40" s="89">
        <f t="shared" si="12"/>
        <v>0.13500000000000001</v>
      </c>
      <c r="E40" s="89">
        <f t="shared" si="12"/>
        <v>0.17100000000000001</v>
      </c>
      <c r="F40" s="89">
        <f t="shared" si="12"/>
        <v>0.17100000000000001</v>
      </c>
      <c r="G40" s="89">
        <f t="shared" si="12"/>
        <v>0.187</v>
      </c>
      <c r="H40" s="89">
        <f t="shared" si="12"/>
        <v>0.17699999999999999</v>
      </c>
      <c r="I40" s="89">
        <f t="shared" si="12"/>
        <v>0.27900000000000003</v>
      </c>
      <c r="J40" s="89">
        <f t="shared" si="12"/>
        <v>0.29499999999999998</v>
      </c>
      <c r="K40" s="89">
        <f t="shared" si="12"/>
        <v>0.28199999999999997</v>
      </c>
      <c r="L40" s="89">
        <f t="shared" si="12"/>
        <v>0.217</v>
      </c>
      <c r="M40" s="89">
        <f t="shared" si="12"/>
        <v>0.23</v>
      </c>
      <c r="N40" s="89">
        <f t="shared" si="12"/>
        <v>0.24</v>
      </c>
      <c r="O40" s="89">
        <f t="shared" si="12"/>
        <v>0.308</v>
      </c>
      <c r="P40" s="89">
        <f t="shared" si="12"/>
        <v>0.32200000000000001</v>
      </c>
      <c r="Q40" s="89">
        <f t="shared" si="12"/>
        <v>0.33</v>
      </c>
      <c r="R40" s="11"/>
    </row>
    <row r="41" spans="2:18" x14ac:dyDescent="0.15">
      <c r="B41" s="84">
        <v>127</v>
      </c>
      <c r="C41" s="89">
        <v>250</v>
      </c>
      <c r="D41" s="89">
        <v>0.13500000000000001</v>
      </c>
      <c r="E41" s="89">
        <v>0.17100000000000001</v>
      </c>
      <c r="F41" s="89">
        <v>0.17100000000000001</v>
      </c>
      <c r="G41" s="89">
        <v>0.187</v>
      </c>
      <c r="H41" s="89">
        <v>0.17699999999999999</v>
      </c>
      <c r="I41" s="89">
        <v>0.27900000000000003</v>
      </c>
      <c r="J41" s="89">
        <v>0.29499999999999998</v>
      </c>
      <c r="K41" s="89">
        <v>0.28199999999999997</v>
      </c>
      <c r="L41" s="89">
        <v>0.217</v>
      </c>
      <c r="M41" s="89">
        <v>0.23</v>
      </c>
      <c r="N41" s="89">
        <v>0.24</v>
      </c>
      <c r="O41" s="89">
        <v>0.308</v>
      </c>
      <c r="P41" s="89">
        <v>0.32200000000000001</v>
      </c>
      <c r="Q41" s="85">
        <v>0.33</v>
      </c>
      <c r="R41" s="11"/>
    </row>
    <row r="42" spans="2:18" x14ac:dyDescent="0.15">
      <c r="B42" s="84">
        <f>B41+0.01</f>
        <v>127.01</v>
      </c>
      <c r="C42" s="89">
        <f t="shared" ref="C42:Q42" si="13">C43</f>
        <v>300</v>
      </c>
      <c r="D42" s="89">
        <f t="shared" si="13"/>
        <v>0.13500000000000001</v>
      </c>
      <c r="E42" s="89">
        <f t="shared" si="13"/>
        <v>0.16700000000000001</v>
      </c>
      <c r="F42" s="89">
        <f t="shared" si="13"/>
        <v>0.14399999999999999</v>
      </c>
      <c r="G42" s="89">
        <f t="shared" si="13"/>
        <v>0.161</v>
      </c>
      <c r="H42" s="89">
        <f t="shared" si="13"/>
        <v>0.14799999999999999</v>
      </c>
      <c r="I42" s="89">
        <f t="shared" si="13"/>
        <v>0.23300000000000001</v>
      </c>
      <c r="J42" s="89">
        <f t="shared" si="13"/>
        <v>0.249</v>
      </c>
      <c r="K42" s="89">
        <f t="shared" si="13"/>
        <v>0.23599999999999999</v>
      </c>
      <c r="L42" s="89">
        <f t="shared" si="13"/>
        <v>0.19400000000000001</v>
      </c>
      <c r="M42" s="89">
        <f t="shared" si="13"/>
        <v>0.20699999999999999</v>
      </c>
      <c r="N42" s="89">
        <f t="shared" si="13"/>
        <v>0.21299999999999999</v>
      </c>
      <c r="O42" s="89">
        <f t="shared" si="13"/>
        <v>0.26900000000000002</v>
      </c>
      <c r="P42" s="89">
        <f t="shared" si="13"/>
        <v>0.28199999999999997</v>
      </c>
      <c r="Q42" s="89">
        <f t="shared" si="13"/>
        <v>0.28899999999999998</v>
      </c>
      <c r="R42" s="11"/>
    </row>
    <row r="43" spans="2:18" x14ac:dyDescent="0.15">
      <c r="B43" s="84">
        <v>152</v>
      </c>
      <c r="C43" s="89">
        <v>300</v>
      </c>
      <c r="D43" s="89">
        <v>0.13500000000000001</v>
      </c>
      <c r="E43" s="89">
        <v>0.16700000000000001</v>
      </c>
      <c r="F43" s="89">
        <v>0.14399999999999999</v>
      </c>
      <c r="G43" s="89">
        <v>0.161</v>
      </c>
      <c r="H43" s="89">
        <v>0.14799999999999999</v>
      </c>
      <c r="I43" s="89">
        <v>0.23300000000000001</v>
      </c>
      <c r="J43" s="89">
        <v>0.249</v>
      </c>
      <c r="K43" s="89">
        <v>0.23599999999999999</v>
      </c>
      <c r="L43" s="89">
        <v>0.19400000000000001</v>
      </c>
      <c r="M43" s="89">
        <v>0.20699999999999999</v>
      </c>
      <c r="N43" s="89">
        <v>0.21299999999999999</v>
      </c>
      <c r="O43" s="89">
        <v>0.26900000000000002</v>
      </c>
      <c r="P43" s="89">
        <v>0.28199999999999997</v>
      </c>
      <c r="Q43" s="85">
        <v>0.28899999999999998</v>
      </c>
      <c r="R43" s="11"/>
    </row>
    <row r="44" spans="2:18" x14ac:dyDescent="0.15">
      <c r="B44" s="84">
        <f>B43+0.01</f>
        <v>152.01</v>
      </c>
      <c r="C44" s="89">
        <f t="shared" ref="C44:Q44" si="14">C45</f>
        <v>350</v>
      </c>
      <c r="D44" s="89">
        <f t="shared" si="14"/>
        <v>0.13100000000000001</v>
      </c>
      <c r="E44" s="89">
        <f t="shared" si="14"/>
        <v>0.16400000000000001</v>
      </c>
      <c r="F44" s="89">
        <f t="shared" si="14"/>
        <v>0.125</v>
      </c>
      <c r="G44" s="89">
        <f t="shared" si="14"/>
        <v>0.14099999999999999</v>
      </c>
      <c r="H44" s="89">
        <f t="shared" si="14"/>
        <v>0.128</v>
      </c>
      <c r="I44" s="89">
        <f t="shared" si="14"/>
        <v>0.2</v>
      </c>
      <c r="J44" s="89">
        <f t="shared" si="14"/>
        <v>0.217</v>
      </c>
      <c r="K44" s="89">
        <f t="shared" si="14"/>
        <v>0.20699999999999999</v>
      </c>
      <c r="L44" s="89">
        <f t="shared" si="14"/>
        <v>0.17399999999999999</v>
      </c>
      <c r="M44" s="89">
        <f t="shared" si="14"/>
        <v>0.19</v>
      </c>
      <c r="N44" s="89">
        <f t="shared" si="14"/>
        <v>0.19700000000000001</v>
      </c>
      <c r="O44" s="89">
        <f t="shared" si="14"/>
        <v>0.24</v>
      </c>
      <c r="P44" s="89">
        <f t="shared" si="14"/>
        <v>0.253</v>
      </c>
      <c r="Q44" s="89">
        <f t="shared" si="14"/>
        <v>0.26200000000000001</v>
      </c>
      <c r="R44" s="11"/>
    </row>
    <row r="45" spans="2:18" x14ac:dyDescent="0.15">
      <c r="B45" s="84">
        <v>177</v>
      </c>
      <c r="C45" s="89">
        <v>350</v>
      </c>
      <c r="D45" s="89">
        <v>0.13100000000000001</v>
      </c>
      <c r="E45" s="89">
        <v>0.16400000000000001</v>
      </c>
      <c r="F45" s="89">
        <v>0.125</v>
      </c>
      <c r="G45" s="89">
        <v>0.14099999999999999</v>
      </c>
      <c r="H45" s="89">
        <v>0.128</v>
      </c>
      <c r="I45" s="89">
        <v>0.2</v>
      </c>
      <c r="J45" s="89">
        <v>0.217</v>
      </c>
      <c r="K45" s="89">
        <v>0.20699999999999999</v>
      </c>
      <c r="L45" s="89">
        <v>0.17399999999999999</v>
      </c>
      <c r="M45" s="89">
        <v>0.19</v>
      </c>
      <c r="N45" s="89">
        <v>0.19700000000000001</v>
      </c>
      <c r="O45" s="89">
        <v>0.24</v>
      </c>
      <c r="P45" s="89">
        <v>0.253</v>
      </c>
      <c r="Q45" s="85">
        <v>0.26200000000000001</v>
      </c>
      <c r="R45" s="11"/>
    </row>
    <row r="46" spans="2:18" x14ac:dyDescent="0.15">
      <c r="B46" s="84">
        <f>B45+0.01</f>
        <v>177.01</v>
      </c>
      <c r="C46" s="89">
        <f t="shared" ref="C46:Q46" si="15">C47</f>
        <v>400</v>
      </c>
      <c r="D46" s="89">
        <f t="shared" si="15"/>
        <v>0.13100000000000001</v>
      </c>
      <c r="E46" s="89">
        <f t="shared" si="15"/>
        <v>0.161</v>
      </c>
      <c r="F46" s="89">
        <f t="shared" si="15"/>
        <v>0.108</v>
      </c>
      <c r="G46" s="89">
        <f t="shared" si="15"/>
        <v>0.125</v>
      </c>
      <c r="H46" s="89">
        <f t="shared" si="15"/>
        <v>0.115</v>
      </c>
      <c r="I46" s="89">
        <f t="shared" si="15"/>
        <v>0.17699999999999999</v>
      </c>
      <c r="J46" s="89">
        <f t="shared" si="15"/>
        <v>0.19400000000000001</v>
      </c>
      <c r="K46" s="89">
        <f t="shared" si="15"/>
        <v>0.18</v>
      </c>
      <c r="L46" s="89">
        <f t="shared" si="15"/>
        <v>0.161</v>
      </c>
      <c r="M46" s="89">
        <f t="shared" si="15"/>
        <v>0.17399999999999999</v>
      </c>
      <c r="N46" s="89">
        <f t="shared" si="15"/>
        <v>0.184</v>
      </c>
      <c r="O46" s="89">
        <f t="shared" si="15"/>
        <v>0.217</v>
      </c>
      <c r="P46" s="89">
        <f t="shared" si="15"/>
        <v>0.23300000000000001</v>
      </c>
      <c r="Q46" s="89">
        <f t="shared" si="15"/>
        <v>0.24</v>
      </c>
      <c r="R46" s="11"/>
    </row>
    <row r="47" spans="2:18" x14ac:dyDescent="0.15">
      <c r="B47" s="84">
        <v>203</v>
      </c>
      <c r="C47" s="89">
        <v>400</v>
      </c>
      <c r="D47" s="89">
        <v>0.13100000000000001</v>
      </c>
      <c r="E47" s="89">
        <v>0.161</v>
      </c>
      <c r="F47" s="89">
        <v>0.108</v>
      </c>
      <c r="G47" s="89">
        <v>0.125</v>
      </c>
      <c r="H47" s="89">
        <v>0.115</v>
      </c>
      <c r="I47" s="89">
        <v>0.17699999999999999</v>
      </c>
      <c r="J47" s="89">
        <v>0.19400000000000001</v>
      </c>
      <c r="K47" s="89">
        <v>0.18</v>
      </c>
      <c r="L47" s="89">
        <v>0.161</v>
      </c>
      <c r="M47" s="89">
        <v>0.17399999999999999</v>
      </c>
      <c r="N47" s="89">
        <v>0.184</v>
      </c>
      <c r="O47" s="89">
        <v>0.217</v>
      </c>
      <c r="P47" s="89">
        <v>0.23300000000000001</v>
      </c>
      <c r="Q47" s="85">
        <v>0.24</v>
      </c>
      <c r="R47" s="11"/>
    </row>
    <row r="48" spans="2:18" x14ac:dyDescent="0.15">
      <c r="B48" s="84">
        <f>B47+0.01</f>
        <v>203.01</v>
      </c>
      <c r="C48" s="89">
        <f t="shared" ref="C48:Q48" si="16">C49</f>
        <v>500</v>
      </c>
      <c r="D48" s="89">
        <f t="shared" si="16"/>
        <v>0.128</v>
      </c>
      <c r="E48" s="89">
        <f t="shared" si="16"/>
        <v>0.157</v>
      </c>
      <c r="F48" s="89">
        <f t="shared" si="16"/>
        <v>8.8999999999999996E-2</v>
      </c>
      <c r="G48" s="89">
        <f t="shared" si="16"/>
        <v>0.105</v>
      </c>
      <c r="H48" s="89">
        <f t="shared" si="16"/>
        <v>9.5000000000000001E-2</v>
      </c>
      <c r="I48" s="89">
        <f t="shared" si="16"/>
        <v>0.14099999999999999</v>
      </c>
      <c r="J48" s="89">
        <f t="shared" si="16"/>
        <v>0.157</v>
      </c>
      <c r="K48" s="89">
        <f t="shared" si="16"/>
        <v>0.14799999999999999</v>
      </c>
      <c r="L48" s="89">
        <f t="shared" si="16"/>
        <v>0.14099999999999999</v>
      </c>
      <c r="M48" s="89">
        <f t="shared" si="16"/>
        <v>0.157</v>
      </c>
      <c r="N48" s="89">
        <f t="shared" si="16"/>
        <v>0.16400000000000001</v>
      </c>
      <c r="O48" s="89">
        <f t="shared" si="16"/>
        <v>0.187</v>
      </c>
      <c r="P48" s="89">
        <f t="shared" si="16"/>
        <v>0.2</v>
      </c>
      <c r="Q48" s="89">
        <f t="shared" si="16"/>
        <v>0.21</v>
      </c>
      <c r="R48" s="11"/>
    </row>
    <row r="49" spans="2:18" x14ac:dyDescent="0.15">
      <c r="B49" s="84">
        <v>253</v>
      </c>
      <c r="C49" s="89">
        <v>500</v>
      </c>
      <c r="D49" s="89">
        <v>0.128</v>
      </c>
      <c r="E49" s="89">
        <v>0.157</v>
      </c>
      <c r="F49" s="89">
        <v>8.8999999999999996E-2</v>
      </c>
      <c r="G49" s="89">
        <v>0.105</v>
      </c>
      <c r="H49" s="89">
        <v>9.5000000000000001E-2</v>
      </c>
      <c r="I49" s="89">
        <v>0.14099999999999999</v>
      </c>
      <c r="J49" s="89">
        <v>0.157</v>
      </c>
      <c r="K49" s="89">
        <v>0.14799999999999999</v>
      </c>
      <c r="L49" s="89">
        <v>0.14099999999999999</v>
      </c>
      <c r="M49" s="89">
        <v>0.157</v>
      </c>
      <c r="N49" s="89">
        <v>0.16400000000000001</v>
      </c>
      <c r="O49" s="89">
        <v>0.187</v>
      </c>
      <c r="P49" s="89">
        <v>0.2</v>
      </c>
      <c r="Q49" s="85">
        <v>0.21</v>
      </c>
      <c r="R49" s="11"/>
    </row>
    <row r="50" spans="2:18" x14ac:dyDescent="0.15">
      <c r="B50" s="84">
        <f>B49+0.01</f>
        <v>253.01</v>
      </c>
      <c r="C50" s="89">
        <f t="shared" ref="C50:Q50" si="17">C51</f>
        <v>600</v>
      </c>
      <c r="D50" s="89">
        <f t="shared" si="17"/>
        <v>0.128</v>
      </c>
      <c r="E50" s="89">
        <f t="shared" si="17"/>
        <v>0.157</v>
      </c>
      <c r="F50" s="89">
        <f t="shared" si="17"/>
        <v>7.4999999999999997E-2</v>
      </c>
      <c r="G50" s="89">
        <f t="shared" si="17"/>
        <v>9.1999999999999998E-2</v>
      </c>
      <c r="H50" s="89">
        <f t="shared" si="17"/>
        <v>8.2000000000000003E-2</v>
      </c>
      <c r="I50" s="89">
        <f t="shared" si="17"/>
        <v>0.11799999999999999</v>
      </c>
      <c r="J50" s="89">
        <f t="shared" si="17"/>
        <v>0.13500000000000001</v>
      </c>
      <c r="K50" s="89">
        <f t="shared" si="17"/>
        <v>0.125</v>
      </c>
      <c r="L50" s="89">
        <f t="shared" si="17"/>
        <v>0.13100000000000001</v>
      </c>
      <c r="M50" s="89">
        <f t="shared" si="17"/>
        <v>0.14399999999999999</v>
      </c>
      <c r="N50" s="89">
        <f t="shared" si="17"/>
        <v>0.154</v>
      </c>
      <c r="O50" s="89">
        <f t="shared" si="17"/>
        <v>0.16700000000000001</v>
      </c>
      <c r="P50" s="89">
        <f t="shared" si="17"/>
        <v>0.18</v>
      </c>
      <c r="Q50" s="89">
        <f t="shared" si="17"/>
        <v>0.19</v>
      </c>
      <c r="R50" s="11"/>
    </row>
    <row r="51" spans="2:18" x14ac:dyDescent="0.15">
      <c r="B51" s="84">
        <v>304</v>
      </c>
      <c r="C51" s="89">
        <v>600</v>
      </c>
      <c r="D51" s="89">
        <v>0.128</v>
      </c>
      <c r="E51" s="89">
        <v>0.157</v>
      </c>
      <c r="F51" s="89">
        <v>7.4999999999999997E-2</v>
      </c>
      <c r="G51" s="89">
        <v>9.1999999999999998E-2</v>
      </c>
      <c r="H51" s="89">
        <v>8.2000000000000003E-2</v>
      </c>
      <c r="I51" s="89">
        <v>0.11799999999999999</v>
      </c>
      <c r="J51" s="89">
        <v>0.13500000000000001</v>
      </c>
      <c r="K51" s="89">
        <v>0.125</v>
      </c>
      <c r="L51" s="89">
        <v>0.13100000000000001</v>
      </c>
      <c r="M51" s="89">
        <v>0.14399999999999999</v>
      </c>
      <c r="N51" s="89">
        <v>0.154</v>
      </c>
      <c r="O51" s="89">
        <v>0.16700000000000001</v>
      </c>
      <c r="P51" s="89">
        <v>0.18</v>
      </c>
      <c r="Q51" s="85">
        <v>0.19</v>
      </c>
      <c r="R51" s="11"/>
    </row>
    <row r="52" spans="2:18" x14ac:dyDescent="0.15">
      <c r="B52" s="84">
        <f>B51+0.01</f>
        <v>304.01</v>
      </c>
      <c r="C52" s="89">
        <f t="shared" ref="C52:Q52" si="18">C53</f>
        <v>750</v>
      </c>
      <c r="D52" s="89">
        <f t="shared" si="18"/>
        <v>0.125</v>
      </c>
      <c r="E52" s="89">
        <f t="shared" si="18"/>
        <v>0.157</v>
      </c>
      <c r="F52" s="89">
        <f t="shared" si="18"/>
        <v>6.2E-2</v>
      </c>
      <c r="G52" s="89">
        <f t="shared" si="18"/>
        <v>7.9000000000000001E-2</v>
      </c>
      <c r="H52" s="89">
        <f t="shared" si="18"/>
        <v>6.9000000000000006E-2</v>
      </c>
      <c r="I52" s="89">
        <f t="shared" si="18"/>
        <v>9.5000000000000001E-2</v>
      </c>
      <c r="J52" s="89">
        <f t="shared" si="18"/>
        <v>0.112</v>
      </c>
      <c r="K52" s="89">
        <f t="shared" si="18"/>
        <v>0.10199999999999999</v>
      </c>
      <c r="L52" s="89">
        <f t="shared" si="18"/>
        <v>0.11799999999999999</v>
      </c>
      <c r="M52" s="89">
        <f t="shared" si="18"/>
        <v>0.13100000000000001</v>
      </c>
      <c r="N52" s="89">
        <f t="shared" si="18"/>
        <v>0.14099999999999999</v>
      </c>
      <c r="O52" s="89">
        <f t="shared" si="18"/>
        <v>0.14799999999999999</v>
      </c>
      <c r="P52" s="89">
        <f t="shared" si="18"/>
        <v>0.161</v>
      </c>
      <c r="Q52" s="89">
        <f t="shared" si="18"/>
        <v>0.17100000000000001</v>
      </c>
      <c r="R52" s="11"/>
    </row>
    <row r="53" spans="2:18" x14ac:dyDescent="0.15">
      <c r="B53" s="84">
        <v>380</v>
      </c>
      <c r="C53" s="89">
        <v>750</v>
      </c>
      <c r="D53" s="89">
        <v>0.125</v>
      </c>
      <c r="E53" s="89">
        <v>0.157</v>
      </c>
      <c r="F53" s="89">
        <v>6.2E-2</v>
      </c>
      <c r="G53" s="89">
        <v>7.9000000000000001E-2</v>
      </c>
      <c r="H53" s="89">
        <v>6.9000000000000006E-2</v>
      </c>
      <c r="I53" s="89">
        <v>9.5000000000000001E-2</v>
      </c>
      <c r="J53" s="89">
        <v>0.112</v>
      </c>
      <c r="K53" s="89">
        <v>0.10199999999999999</v>
      </c>
      <c r="L53" s="89">
        <v>0.11799999999999999</v>
      </c>
      <c r="M53" s="89">
        <v>0.13100000000000001</v>
      </c>
      <c r="N53" s="89">
        <v>0.14099999999999999</v>
      </c>
      <c r="O53" s="89">
        <v>0.14799999999999999</v>
      </c>
      <c r="P53" s="89">
        <v>0.161</v>
      </c>
      <c r="Q53" s="85">
        <v>0.17100000000000001</v>
      </c>
      <c r="R53" s="11"/>
    </row>
    <row r="54" spans="2:18" x14ac:dyDescent="0.15">
      <c r="B54" s="84">
        <f>B53+0.01</f>
        <v>380.01</v>
      </c>
      <c r="C54" s="89">
        <f t="shared" ref="C54:Q54" si="19">C55</f>
        <v>1000</v>
      </c>
      <c r="D54" s="89">
        <f t="shared" si="19"/>
        <v>0.121</v>
      </c>
      <c r="E54" s="89">
        <f t="shared" si="19"/>
        <v>0.151</v>
      </c>
      <c r="F54" s="89">
        <f t="shared" si="19"/>
        <v>4.9000000000000002E-2</v>
      </c>
      <c r="G54" s="89">
        <f t="shared" si="19"/>
        <v>6.2E-2</v>
      </c>
      <c r="H54" s="89">
        <f t="shared" si="19"/>
        <v>5.8999999999999997E-2</v>
      </c>
      <c r="I54" s="89">
        <f t="shared" si="19"/>
        <v>7.4999999999999997E-2</v>
      </c>
      <c r="J54" s="89">
        <f t="shared" si="19"/>
        <v>8.8999999999999996E-2</v>
      </c>
      <c r="K54" s="89">
        <f t="shared" si="19"/>
        <v>8.2000000000000003E-2</v>
      </c>
      <c r="L54" s="89">
        <f t="shared" si="19"/>
        <v>0.105</v>
      </c>
      <c r="M54" s="89">
        <f t="shared" si="19"/>
        <v>0.11799999999999999</v>
      </c>
      <c r="N54" s="89">
        <f t="shared" si="19"/>
        <v>0.13100000000000001</v>
      </c>
      <c r="O54" s="89">
        <f t="shared" si="19"/>
        <v>0.128</v>
      </c>
      <c r="P54" s="89">
        <f t="shared" si="19"/>
        <v>0.13800000000000001</v>
      </c>
      <c r="Q54" s="89">
        <f t="shared" si="19"/>
        <v>0.151</v>
      </c>
      <c r="R54" s="11"/>
    </row>
    <row r="55" spans="2:18" ht="14" thickBot="1" x14ac:dyDescent="0.2">
      <c r="B55" s="86">
        <v>507</v>
      </c>
      <c r="C55" s="87">
        <v>1000</v>
      </c>
      <c r="D55" s="87">
        <v>0.121</v>
      </c>
      <c r="E55" s="87">
        <v>0.151</v>
      </c>
      <c r="F55" s="87">
        <v>4.9000000000000002E-2</v>
      </c>
      <c r="G55" s="87">
        <v>6.2E-2</v>
      </c>
      <c r="H55" s="87">
        <v>5.8999999999999997E-2</v>
      </c>
      <c r="I55" s="87">
        <v>7.4999999999999997E-2</v>
      </c>
      <c r="J55" s="87">
        <v>8.8999999999999996E-2</v>
      </c>
      <c r="K55" s="87">
        <v>8.2000000000000003E-2</v>
      </c>
      <c r="L55" s="87">
        <v>0.105</v>
      </c>
      <c r="M55" s="87">
        <v>0.11799999999999999</v>
      </c>
      <c r="N55" s="87">
        <v>0.13100000000000001</v>
      </c>
      <c r="O55" s="87">
        <v>0.128</v>
      </c>
      <c r="P55" s="87">
        <v>0.13800000000000001</v>
      </c>
      <c r="Q55" s="88">
        <v>0.151</v>
      </c>
      <c r="R55" s="11"/>
    </row>
    <row r="56" spans="2:18" ht="14" thickBot="1" x14ac:dyDescent="0.2"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11"/>
    </row>
    <row r="57" spans="2:18" x14ac:dyDescent="0.15">
      <c r="B57" s="353" t="s">
        <v>144</v>
      </c>
      <c r="C57" s="353"/>
      <c r="D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11"/>
    </row>
    <row r="58" spans="2:18" x14ac:dyDescent="0.15">
      <c r="B58" s="343" t="s">
        <v>145</v>
      </c>
      <c r="C58" s="343"/>
      <c r="D58" s="343"/>
      <c r="E58" s="343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11"/>
    </row>
    <row r="59" spans="2:18" x14ac:dyDescent="0.15">
      <c r="B59" s="343" t="s">
        <v>146</v>
      </c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11"/>
    </row>
  </sheetData>
  <mergeCells count="25">
    <mergeCell ref="F10:H11"/>
    <mergeCell ref="G12:G13"/>
    <mergeCell ref="H12:H13"/>
    <mergeCell ref="I12:I13"/>
    <mergeCell ref="J12:J13"/>
    <mergeCell ref="B59:Q59"/>
    <mergeCell ref="L12:L13"/>
    <mergeCell ref="M12:M13"/>
    <mergeCell ref="N12:N13"/>
    <mergeCell ref="O12:O13"/>
    <mergeCell ref="D11:E11"/>
    <mergeCell ref="P12:P13"/>
    <mergeCell ref="Q12:Q13"/>
    <mergeCell ref="F12:F13"/>
    <mergeCell ref="B9:B13"/>
    <mergeCell ref="B58:Q58"/>
    <mergeCell ref="K12:K13"/>
    <mergeCell ref="C9:C13"/>
    <mergeCell ref="D9:Q9"/>
    <mergeCell ref="D10:E10"/>
    <mergeCell ref="B57:Q57"/>
    <mergeCell ref="I10:K11"/>
    <mergeCell ref="L10:N11"/>
    <mergeCell ref="O10:Q11"/>
    <mergeCell ref="E12:E1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CONTACTOS NORMALES</vt:lpstr>
      <vt:lpstr>Tabla 250-122</vt:lpstr>
      <vt:lpstr>INTERRUPTORES</vt:lpstr>
      <vt:lpstr>Hoja1</vt:lpstr>
      <vt:lpstr>Tabla 310-15</vt:lpstr>
      <vt:lpstr>Tabla 310-15 (2)</vt:lpstr>
      <vt:lpstr>TABLA 9</vt:lpstr>
      <vt:lpstr>'CONTACTOS NORMALES'!Área_de_impresión</vt:lpstr>
    </vt:vector>
  </TitlesOfParts>
  <Company>C.J.F.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C.J.F.</dc:creator>
  <cp:lastModifiedBy>Microsoft Office User</cp:lastModifiedBy>
  <cp:lastPrinted>2026-03-02T23:51:29Z</cp:lastPrinted>
  <dcterms:created xsi:type="dcterms:W3CDTF">1999-12-24T00:27:07Z</dcterms:created>
  <dcterms:modified xsi:type="dcterms:W3CDTF">2026-03-03T16:24:14Z</dcterms:modified>
</cp:coreProperties>
</file>