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091DC7C-A43D-499C-9337-2E2247A167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ZADURA" sheetId="6" r:id="rId1"/>
  </sheets>
  <definedNames>
    <definedName name="_xlnm.Print_Area" localSheetId="0">CALZADURA!$A$1:$L$78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6" l="1"/>
  <c r="J16" i="6"/>
  <c r="H40" i="6" s="1"/>
  <c r="L16" i="6" l="1"/>
  <c r="D44" i="6"/>
  <c r="H44" i="6"/>
  <c r="D40" i="6"/>
  <c r="K44" i="6" l="1"/>
  <c r="K40" i="6"/>
  <c r="E50" i="6" l="1"/>
  <c r="D59" i="6" s="1"/>
  <c r="F56" i="6" l="1"/>
  <c r="I50" i="6"/>
  <c r="E74" i="6" l="1"/>
  <c r="D63" i="6"/>
  <c r="E69" i="6" s="1"/>
  <c r="E77" i="6" s="1"/>
</calcChain>
</file>

<file path=xl/sharedStrings.xml><?xml version="1.0" encoding="utf-8"?>
<sst xmlns="http://schemas.openxmlformats.org/spreadsheetml/2006/main" count="35" uniqueCount="35">
  <si>
    <t>FACTORES DE SEGURIDAD</t>
  </si>
  <si>
    <t>DISEÑO DE CALZADURAS</t>
  </si>
  <si>
    <t>1.01</t>
  </si>
  <si>
    <t>DATOS DEL TERRENO</t>
  </si>
  <si>
    <t>Cohesión (C) =</t>
  </si>
  <si>
    <t>Sobre Carga (S/C) =</t>
  </si>
  <si>
    <t>1.02</t>
  </si>
  <si>
    <t>DATOS CALZADURA</t>
  </si>
  <si>
    <t>Altura de Excavación (H) =</t>
  </si>
  <si>
    <t>1.0</t>
  </si>
  <si>
    <t>DATOS GENERALES</t>
  </si>
  <si>
    <t xml:space="preserve">Cálculo del coeficiente activo del terreno: </t>
  </si>
  <si>
    <t>2.0</t>
  </si>
  <si>
    <t>3.0</t>
  </si>
  <si>
    <t>De las ecuaciones anteriores se infiere:</t>
  </si>
  <si>
    <t xml:space="preserve">CALCULO DE FUERZAS </t>
  </si>
  <si>
    <t>4.0</t>
  </si>
  <si>
    <t>5.0</t>
  </si>
  <si>
    <t>5.01</t>
  </si>
  <si>
    <t>5.02</t>
  </si>
  <si>
    <t>1.03</t>
  </si>
  <si>
    <t>Factor de seguridad al volteo (FSv) =</t>
  </si>
  <si>
    <t>FUERZA RESULTANTE Y MOMENTO DE VOLTEO</t>
  </si>
  <si>
    <t>CALCULO DE ANCHO DE CALZADURA</t>
  </si>
  <si>
    <t>Por lo tanto B =</t>
  </si>
  <si>
    <t>CALCULO DE CARGAS DISTRIBUIDAS</t>
  </si>
  <si>
    <t>Con la fuerza resultante y distacia de aplicación se calcula el momento de volteo (Mv):</t>
  </si>
  <si>
    <t>CÁLCULO DE ANCHO "B" POR DESLIZAMIENTO</t>
  </si>
  <si>
    <t>CÁLCULO DE ANCHO "B" POR VOLTEO</t>
  </si>
  <si>
    <t>Peso específico (γt) =</t>
  </si>
  <si>
    <t>Angulo de fricción (φ) =</t>
  </si>
  <si>
    <t>Peso específico (γc) =</t>
  </si>
  <si>
    <t>Coef. De Fricción suelo-concreto (μ) =</t>
  </si>
  <si>
    <t>Peso específico promedio (γ') =</t>
  </si>
  <si>
    <r>
      <t>Factor de seguridad al deslizamiento (FS</t>
    </r>
    <r>
      <rPr>
        <sz val="6"/>
        <color theme="1"/>
        <rFont val="Century Gothic"/>
        <family val="2"/>
      </rPr>
      <t>D</t>
    </r>
    <r>
      <rPr>
        <sz val="10"/>
        <color theme="1"/>
        <rFont val="Century Gothic"/>
        <family val="2"/>
      </rPr>
      <t>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</si>
</sst>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\ &quot;m&quot;"/>
    <numFmt numFmtId="165" formatCode="0.00\ &quot;Ton/m3&quot;"/>
    <numFmt numFmtId="166" formatCode="0.00\ &quot;Ton/m2&quot;"/>
    <numFmt numFmtId="167" formatCode="0.00\ &quot;°&quot;"/>
    <numFmt numFmtId="168" formatCode="0.00\ &quot;rad&quot;"/>
    <numFmt numFmtId="169" formatCode="0.000"/>
    <numFmt numFmtId="170" formatCode="0.00\ &quot;Ton/m&quot;"/>
    <numFmt numFmtId="171" formatCode="0\ &quot;kg/cm2&quot;"/>
    <numFmt numFmtId="172" formatCode="0.00\ &quot;Ton&quot;"/>
    <numFmt numFmtId="173" formatCode="0.00\ &quot;Ton-m&quot;"/>
    <numFmt numFmtId="174" formatCode="0.0"/>
  </numFmts>
  <fonts count="8" x14ac:knownFonts="1">
    <font>
      <sz val="11"/>
      <color theme="1"/>
      <name val="Calibri"/>
      <family val="2"/>
      <scheme val="minor"/>
    </font>
    <font>
      <b/>
      <u/>
      <sz val="16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0000FF"/>
      <name val="Century Gothic"/>
      <family val="2"/>
    </font>
    <font>
      <sz val="10"/>
      <name val="Century Gothic"/>
      <family val="2"/>
    </font>
    <font>
      <sz val="6"/>
      <color theme="1"/>
      <name val="Century Gothic"/>
      <family val="2"/>
    </font>
    <font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165" fontId="4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17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9" fontId="3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172" fontId="3" fillId="0" borderId="0" xfId="0" applyNumberFormat="1" applyFont="1" applyAlignment="1">
      <alignment horizontal="left"/>
    </xf>
    <xf numFmtId="172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vertical="center"/>
    </xf>
    <xf numFmtId="171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173" fontId="3" fillId="0" borderId="0" xfId="0" applyNumberFormat="1" applyFont="1" applyAlignment="1">
      <alignment horizontal="left" vertical="center"/>
    </xf>
    <xf numFmtId="168" fontId="7" fillId="0" borderId="0" xfId="0" applyNumberFormat="1" applyFont="1" applyAlignment="1">
      <alignment vertical="center"/>
    </xf>
    <xf numFmtId="173" fontId="3" fillId="0" borderId="0" xfId="0" applyNumberFormat="1" applyFont="1"/>
    <xf numFmtId="16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7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0" xfId="0" quotePrefix="1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16</xdr:row>
      <xdr:rowOff>133764</xdr:rowOff>
    </xdr:from>
    <xdr:to>
      <xdr:col>10</xdr:col>
      <xdr:colOff>422608</xdr:colOff>
      <xdr:row>36</xdr:row>
      <xdr:rowOff>33836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419764"/>
          <a:ext cx="6331223" cy="3710072"/>
        </a:xfrm>
        <a:prstGeom prst="rect">
          <a:avLst/>
        </a:prstGeom>
      </xdr:spPr>
    </xdr:pic>
    <xdr:clientData/>
  </xdr:twoCellAnchor>
  <xdr:oneCellAnchor>
    <xdr:from>
      <xdr:col>6</xdr:col>
      <xdr:colOff>133350</xdr:colOff>
      <xdr:row>14</xdr:row>
      <xdr:rowOff>142875</xdr:rowOff>
    </xdr:from>
    <xdr:ext cx="1436227" cy="2889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CuadroTexto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 txBox="1"/>
          </xdr:nvSpPr>
          <xdr:spPr>
            <a:xfrm>
              <a:off x="3333750" y="2809875"/>
              <a:ext cx="1436227" cy="288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𝑡𝑎𝑛</m:t>
                        </m:r>
                      </m:e>
                      <m:sup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d>
                      <m:d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45°−</m:t>
                        </m:r>
                        <m:f>
                          <m:fPr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𝜑</m:t>
                            </m:r>
                          </m:num>
                          <m:den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e>
                    </m:d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63" name="CuadroTexto 62"/>
            <xdr:cNvSpPr txBox="1"/>
          </xdr:nvSpPr>
          <xdr:spPr>
            <a:xfrm>
              <a:off x="3333750" y="2809875"/>
              <a:ext cx="1436227" cy="2889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𝐾_𝐴=〖𝑡𝑎𝑛〗^2 (45°−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𝜑/</a:t>
              </a:r>
              <a:r>
                <a:rPr lang="es-PE" sz="1100" b="0" i="0">
                  <a:latin typeface="Cambria Math" panose="02040503050406030204" pitchFamily="18" charset="0"/>
                </a:rPr>
                <a:t>2)=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10</xdr:col>
      <xdr:colOff>152400</xdr:colOff>
      <xdr:row>15</xdr:row>
      <xdr:rowOff>9525</xdr:rowOff>
    </xdr:from>
    <xdr:ext cx="353750" cy="1846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CuadroTexto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 txBox="1"/>
          </xdr:nvSpPr>
          <xdr:spPr>
            <a:xfrm>
              <a:off x="5486400" y="2105025"/>
              <a:ext cx="353750" cy="1846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s-PE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64" name="CuadroTexto 63"/>
            <xdr:cNvSpPr txBox="1"/>
          </xdr:nvSpPr>
          <xdr:spPr>
            <a:xfrm>
              <a:off x="5486400" y="2105025"/>
              <a:ext cx="353750" cy="1846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𝑁_</a:t>
              </a:r>
              <a:r>
                <a:rPr lang="es-PE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s-PE" sz="1100" b="0" i="0">
                  <a:latin typeface="Cambria Math" panose="02040503050406030204" pitchFamily="18" charset="0"/>
                </a:rPr>
                <a:t>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</xdr:col>
      <xdr:colOff>57150</xdr:colOff>
      <xdr:row>39</xdr:row>
      <xdr:rowOff>19050</xdr:rowOff>
    </xdr:from>
    <xdr:ext cx="99912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uadroTexto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SpPr txBox="1"/>
          </xdr:nvSpPr>
          <xdr:spPr>
            <a:xfrm>
              <a:off x="590550" y="2495550"/>
              <a:ext cx="9991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65" name="CuadroTexto 64"/>
            <xdr:cNvSpPr txBox="1"/>
          </xdr:nvSpPr>
          <xdr:spPr>
            <a:xfrm>
              <a:off x="590550" y="2495550"/>
              <a:ext cx="99912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𝐸_𝐴=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</a:t>
              </a:r>
              <a:r>
                <a:rPr lang="es-PE" sz="1100" b="0" i="0">
                  <a:latin typeface="Cambria Math" panose="02040503050406030204" pitchFamily="18" charset="0"/>
                </a:rPr>
                <a:t>𝑡.𝐻.𝐾_𝐴=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5</xdr:col>
      <xdr:colOff>19050</xdr:colOff>
      <xdr:row>39</xdr:row>
      <xdr:rowOff>19050</xdr:rowOff>
    </xdr:from>
    <xdr:ext cx="1063625" cy="1847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CuadroTexto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SpPr txBox="1"/>
          </xdr:nvSpPr>
          <xdr:spPr>
            <a:xfrm>
              <a:off x="2686050" y="2495550"/>
              <a:ext cx="1063625" cy="1847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𝑆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/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66" name="CuadroTexto 65"/>
            <xdr:cNvSpPr txBox="1"/>
          </xdr:nvSpPr>
          <xdr:spPr>
            <a:xfrm>
              <a:off x="2686050" y="2495550"/>
              <a:ext cx="1063625" cy="1847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𝐸_(𝑆/𝐶)=𝑆/𝐶.𝐾_𝐴=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9</xdr:col>
      <xdr:colOff>66675</xdr:colOff>
      <xdr:row>38</xdr:row>
      <xdr:rowOff>123825</xdr:rowOff>
    </xdr:from>
    <xdr:ext cx="458523" cy="389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CuadroTexto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4867275" y="2790825"/>
              <a:ext cx="458523" cy="389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b>
                              <m:sSubPr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𝜑</m:t>
                                </m:r>
                              </m:sub>
                            </m:sSub>
                          </m:e>
                        </m:rad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67" name="CuadroTexto 66"/>
            <xdr:cNvSpPr txBox="1"/>
          </xdr:nvSpPr>
          <xdr:spPr>
            <a:xfrm>
              <a:off x="4867275" y="2790825"/>
              <a:ext cx="458523" cy="389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2𝐶/√(𝑁_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 )</a:t>
              </a:r>
              <a:r>
                <a:rPr lang="es-PE" sz="1100" b="0" i="0">
                  <a:latin typeface="Cambria Math" panose="02040503050406030204" pitchFamily="18" charset="0"/>
                </a:rPr>
                <a:t>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</xdr:col>
      <xdr:colOff>409575</xdr:colOff>
      <xdr:row>47</xdr:row>
      <xdr:rowOff>95250</xdr:rowOff>
    </xdr:from>
    <xdr:ext cx="1207959" cy="5430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CuadroTexto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942975" y="3524250"/>
              <a:ext cx="1207959" cy="54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sSub>
                                  <m:sSubPr>
                                    <m:ctrlPr>
                                      <a:rPr lang="es-PE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PE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𝑁</m:t>
                                    </m:r>
                                  </m:e>
                                  <m:sub>
                                    <m:r>
                                      <a:rPr lang="es-PE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𝜑</m:t>
                                    </m:r>
                                  </m:sub>
                                </m:sSub>
                              </m:e>
                            </m:rad>
                          </m:den>
                        </m:f>
                        <m: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</m:e>
                          <m:sub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/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𝛾</m:t>
                            </m:r>
                          </m:e>
                          <m:sub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sub>
                        </m:s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.</m:t>
                        </m:r>
                        <m:sSub>
                          <m:sSubPr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e>
                          <m:sub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sub>
                        </m:sSub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68" name="CuadroTexto 67"/>
            <xdr:cNvSpPr txBox="1"/>
          </xdr:nvSpPr>
          <xdr:spPr>
            <a:xfrm>
              <a:off x="942975" y="3524250"/>
              <a:ext cx="1207959" cy="5430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𝑧_𝐷=(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2𝐶/√(𝑁_𝜑 )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−𝐸_(𝑆/𝐶))/(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</a:t>
              </a:r>
              <a:r>
                <a:rPr lang="es-PE" sz="1100" b="0" i="0">
                  <a:latin typeface="Cambria Math" panose="02040503050406030204" pitchFamily="18" charset="0"/>
                </a:rPr>
                <a:t>𝑡.𝐾_𝐴 )=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0</xdr:col>
      <xdr:colOff>523875</xdr:colOff>
      <xdr:row>42</xdr:row>
      <xdr:rowOff>95250</xdr:rowOff>
    </xdr:from>
    <xdr:ext cx="1088054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CuadroTexto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523875" y="3524250"/>
              <a:ext cx="1088054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p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69" name="CuadroTexto 68"/>
            <xdr:cNvSpPr txBox="1"/>
          </xdr:nvSpPr>
          <xdr:spPr>
            <a:xfrm>
              <a:off x="523875" y="3524250"/>
              <a:ext cx="1088054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𝐸_𝐴=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</a:t>
              </a:r>
              <a:r>
                <a:rPr lang="es-PE" sz="1100" b="0" i="0">
                  <a:latin typeface="Cambria Math" panose="02040503050406030204" pitchFamily="18" charset="0"/>
                </a:rPr>
                <a:t>𝑡.𝐻^2/2.𝐾_𝐴=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4</xdr:col>
      <xdr:colOff>504825</xdr:colOff>
      <xdr:row>42</xdr:row>
      <xdr:rowOff>123825</xdr:rowOff>
    </xdr:from>
    <xdr:ext cx="1099853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CuadroTexto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SpPr txBox="1"/>
          </xdr:nvSpPr>
          <xdr:spPr>
            <a:xfrm>
              <a:off x="2638425" y="3552825"/>
              <a:ext cx="109985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𝑆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num>
                      <m:den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71" name="CuadroTexto 70"/>
            <xdr:cNvSpPr txBox="1"/>
          </xdr:nvSpPr>
          <xdr:spPr>
            <a:xfrm>
              <a:off x="2638425" y="3552825"/>
              <a:ext cx="109985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𝐸_(𝑆/𝐶)=𝑆/𝐶.𝐾_𝐴.𝐻=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8</xdr:col>
      <xdr:colOff>419100</xdr:colOff>
      <xdr:row>42</xdr:row>
      <xdr:rowOff>114300</xdr:rowOff>
    </xdr:from>
    <xdr:ext cx="641329" cy="3890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" name="CuadroTexto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 txBox="1"/>
          </xdr:nvSpPr>
          <xdr:spPr>
            <a:xfrm>
              <a:off x="4686300" y="3543300"/>
              <a:ext cx="641329" cy="389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b>
                              <m:sSubPr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𝜑</m:t>
                                </m:r>
                              </m:sub>
                            </m:sSub>
                          </m:e>
                        </m:rad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𝐻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72" name="CuadroTexto 71"/>
            <xdr:cNvSpPr txBox="1"/>
          </xdr:nvSpPr>
          <xdr:spPr>
            <a:xfrm>
              <a:off x="4686300" y="3543300"/>
              <a:ext cx="641329" cy="3890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2𝐶/√(𝑁_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 )</a:t>
              </a:r>
              <a:r>
                <a:rPr lang="es-PE" sz="1100" b="0" i="0">
                  <a:latin typeface="Cambria Math" panose="02040503050406030204" pitchFamily="18" charset="0"/>
                </a:rPr>
                <a:t>.𝐻=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6</xdr:col>
      <xdr:colOff>295275</xdr:colOff>
      <xdr:row>49</xdr:row>
      <xdr:rowOff>9525</xdr:rowOff>
    </xdr:from>
    <xdr:ext cx="77418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CuadroTexto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SpPr txBox="1"/>
          </xdr:nvSpPr>
          <xdr:spPr>
            <a:xfrm>
              <a:off x="3495675" y="4772025"/>
              <a:ext cx="7741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=2</m:t>
                    </m:r>
                    <m:sSub>
                      <m:sSub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73" name="CuadroTexto 72"/>
            <xdr:cNvSpPr txBox="1"/>
          </xdr:nvSpPr>
          <xdr:spPr>
            <a:xfrm>
              <a:off x="3495675" y="4772025"/>
              <a:ext cx="77418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𝐻_𝐶=2𝑧_𝐷=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0</xdr:col>
      <xdr:colOff>447675</xdr:colOff>
      <xdr:row>54</xdr:row>
      <xdr:rowOff>66675</xdr:rowOff>
    </xdr:from>
    <xdr:ext cx="2210733" cy="4374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" name="CuadroTexto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SpPr txBox="1"/>
          </xdr:nvSpPr>
          <xdr:spPr>
            <a:xfrm>
              <a:off x="447675" y="5400675"/>
              <a:ext cx="2210733" cy="437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P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</m:e>
                          <m:sub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𝐴</m:t>
                            </m:r>
                          </m:sub>
                        </m:sSub>
                        <m: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b>
                          <m:sSubPr>
                            <m:ctrlPr>
                              <a:rPr lang="es-P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𝐸</m:t>
                            </m:r>
                          </m:e>
                          <m:sub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𝑆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/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sub>
                        </m:sSub>
                        <m: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f>
                          <m:fPr>
                            <m:ctrlP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radPr>
                              <m:deg/>
                              <m:e>
                                <m:sSub>
                                  <m:sSubPr>
                                    <m:ctrlPr>
                                      <a:rPr lang="es-PE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PE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𝑁</m:t>
                                    </m:r>
                                  </m:e>
                                  <m:sub>
                                    <m:r>
                                      <a:rPr lang="es-PE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𝜑</m:t>
                                    </m:r>
                                  </m:sub>
                                </m:sSub>
                              </m:e>
                            </m:rad>
                          </m:den>
                        </m:f>
                      </m:e>
                    </m:d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  <m:sub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num>
                      <m:den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74" name="CuadroTexto 73"/>
            <xdr:cNvSpPr txBox="1"/>
          </xdr:nvSpPr>
          <xdr:spPr>
            <a:xfrm>
              <a:off x="447675" y="5400675"/>
              <a:ext cx="2210733" cy="4374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𝑅=(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𝐸_𝐴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𝐸_(𝑆/𝐶)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2𝐶/√(𝑁_𝜑 )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 </a:t>
              </a:r>
              <a:r>
                <a:rPr lang="es-PE" sz="1100" b="0" i="0">
                  <a:latin typeface="Cambria Math" panose="02040503050406030204" pitchFamily="18" charset="0"/>
                </a:rPr>
                <a:t> ((𝐻−𝑧_𝐷 ))/2=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</xdr:col>
      <xdr:colOff>36739</xdr:colOff>
      <xdr:row>57</xdr:row>
      <xdr:rowOff>100693</xdr:rowOff>
    </xdr:from>
    <xdr:ext cx="980397" cy="32739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CuadroTexto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 txBox="1"/>
          </xdr:nvSpPr>
          <xdr:spPr>
            <a:xfrm>
              <a:off x="570139" y="10768693"/>
              <a:ext cx="980397" cy="327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  <m:sub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𝐷</m:t>
                                </m:r>
                              </m:sub>
                            </m:sSub>
                          </m:e>
                        </m:d>
                      </m:num>
                      <m:den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75" name="CuadroTexto 74"/>
            <xdr:cNvSpPr txBox="1"/>
          </xdr:nvSpPr>
          <xdr:spPr>
            <a:xfrm>
              <a:off x="570139" y="10768693"/>
              <a:ext cx="980397" cy="32739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𝑦=((𝐻−𝑧_𝐷 ))/3=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</xdr:col>
      <xdr:colOff>333375</xdr:colOff>
      <xdr:row>67</xdr:row>
      <xdr:rowOff>28575</xdr:rowOff>
    </xdr:from>
    <xdr:ext cx="1262653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CuadroTexto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SpPr txBox="1"/>
          </xdr:nvSpPr>
          <xdr:spPr>
            <a:xfrm>
              <a:off x="866775" y="11839575"/>
              <a:ext cx="126265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PE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PE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2.</m:t>
                                </m:r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𝐹𝑆</m:t>
                                </m:r>
                              </m:e>
                              <m:sub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𝑉</m:t>
                                </m:r>
                              </m:sub>
                            </m:sSub>
                            <m:r>
                              <a:rPr lang="es-PE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sSub>
                              <m:sSubPr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𝑀</m:t>
                                </m:r>
                              </m:e>
                              <m:sub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</a:rPr>
                                  <m:t>𝑉</m:t>
                                </m:r>
                              </m:sub>
                            </m:sSub>
                          </m:num>
                          <m:den>
                            <m:sSup>
                              <m:sSupPr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𝛾</m:t>
                                </m:r>
                              </m:e>
                              <m:sup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′</m:t>
                                </m:r>
                              </m:sup>
                            </m:sSup>
                            <m: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𝐻</m:t>
                            </m:r>
                            <m:r>
                              <a:rPr lang="es-P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+</m:t>
                            </m:r>
                            <m:f>
                              <m:fPr>
                                <m:type m:val="lin"/>
                                <m:ctrlP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𝑆</m:t>
                                </m:r>
                              </m:num>
                              <m:den>
                                <m:r>
                                  <a:rPr lang="es-P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𝐶</m:t>
                                </m:r>
                              </m:den>
                            </m:f>
                          </m:den>
                        </m:f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=</m:t>
                        </m:r>
                      </m:e>
                    </m:rad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78" name="CuadroTexto 77"/>
            <xdr:cNvSpPr txBox="1"/>
          </xdr:nvSpPr>
          <xdr:spPr>
            <a:xfrm>
              <a:off x="866775" y="11839575"/>
              <a:ext cx="126265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𝐵=√((〖2.𝐹𝑆〗_𝑉.𝑀_𝑉)/(</a:t>
              </a:r>
              <a:r>
                <a:rPr lang="es-P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𝛾^′.𝐻+𝑆∕𝐶)</a:t>
              </a:r>
              <a:r>
                <a:rPr lang="es-PE" sz="1100" b="0" i="0">
                  <a:latin typeface="Cambria Math" panose="02040503050406030204" pitchFamily="18" charset="0"/>
                </a:rPr>
                <a:t>=)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</xdr:col>
      <xdr:colOff>285750</xdr:colOff>
      <xdr:row>62</xdr:row>
      <xdr:rowOff>19050</xdr:rowOff>
    </xdr:from>
    <xdr:ext cx="77585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CuadroTexto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SpPr txBox="1"/>
          </xdr:nvSpPr>
          <xdr:spPr>
            <a:xfrm>
              <a:off x="819150" y="10877550"/>
              <a:ext cx="775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P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𝑀</m:t>
                        </m:r>
                      </m:e>
                      <m:sub>
                        <m:r>
                          <a:rPr lang="es-PE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sub>
                    </m:sSub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81" name="CuadroTexto 80"/>
            <xdr:cNvSpPr txBox="1"/>
          </xdr:nvSpPr>
          <xdr:spPr>
            <a:xfrm>
              <a:off x="819150" y="10877550"/>
              <a:ext cx="77585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𝑀_𝑉=𝑅.𝑦=</a:t>
              </a:r>
              <a:endParaRPr lang="es-PE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72</xdr:row>
      <xdr:rowOff>133350</xdr:rowOff>
    </xdr:from>
    <xdr:ext cx="1352550" cy="3751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2" name="CuadroTexto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 txBox="1"/>
          </xdr:nvSpPr>
          <xdr:spPr>
            <a:xfrm>
              <a:off x="752475" y="12896850"/>
              <a:ext cx="1352550" cy="3751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es-P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𝐹𝑆</m:t>
                            </m:r>
                          </m:e>
                          <m:sub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</m:t>
                            </m:r>
                          </m:sub>
                        </m:sSub>
                        <m: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</m:t>
                        </m:r>
                        <m: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</m:t>
                        </m:r>
                      </m:num>
                      <m:den>
                        <m:r>
                          <a:rPr lang="es-P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𝜇</m:t>
                        </m:r>
                        <m:d>
                          <m:dPr>
                            <m:ctrlP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𝛾</m:t>
                                </m:r>
                              </m:e>
                              <m:sup>
                                <m: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′</m:t>
                                </m:r>
                              </m:sup>
                            </m:sSup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.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  <m:r>
                              <a:rPr lang="es-P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+</m:t>
                            </m:r>
                            <m:f>
                              <m:fPr>
                                <m:type m:val="lin"/>
                                <m:ctrlP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𝑆</m:t>
                                </m:r>
                              </m:num>
                              <m:den>
                                <m:r>
                                  <a:rPr lang="es-P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den>
                            </m:f>
                          </m:e>
                        </m:d>
                      </m:den>
                    </m:f>
                    <m:r>
                      <a:rPr lang="es-PE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</m:oMath>
                </m:oMathPara>
              </a14:m>
              <a:endParaRPr lang="es-PE" sz="1100"/>
            </a:p>
          </xdr:txBody>
        </xdr:sp>
      </mc:Choice>
      <mc:Fallback xmlns="">
        <xdr:sp macro="" textlink="">
          <xdr:nvSpPr>
            <xdr:cNvPr id="82" name="CuadroTexto 81"/>
            <xdr:cNvSpPr txBox="1"/>
          </xdr:nvSpPr>
          <xdr:spPr>
            <a:xfrm>
              <a:off x="752475" y="12896850"/>
              <a:ext cx="1352550" cy="3751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PE" sz="1100" b="0" i="0">
                  <a:latin typeface="Cambria Math" panose="02040503050406030204" pitchFamily="18" charset="0"/>
                </a:rPr>
                <a:t>𝐵=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(〖𝐹𝑆〗_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𝑅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𝜇(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𝛾^′.𝐻+𝑆∕𝐶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s-P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endParaRPr lang="es-PE" sz="1100"/>
            </a:p>
          </xdr:txBody>
        </xdr:sp>
      </mc:Fallback>
    </mc:AlternateContent>
    <xdr:clientData/>
  </xdr:oneCellAnchor>
  <xdr:twoCellAnchor editAs="oneCell">
    <xdr:from>
      <xdr:col>6</xdr:col>
      <xdr:colOff>308755</xdr:colOff>
      <xdr:row>54</xdr:row>
      <xdr:rowOff>54634</xdr:rowOff>
    </xdr:from>
    <xdr:to>
      <xdr:col>11</xdr:col>
      <xdr:colOff>436695</xdr:colOff>
      <xdr:row>77</xdr:row>
      <xdr:rowOff>114805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40"/>
        <a:stretch/>
      </xdr:blipFill>
      <xdr:spPr>
        <a:xfrm>
          <a:off x="3606562" y="10325459"/>
          <a:ext cx="2832680" cy="4490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view="pageBreakPreview" zoomScale="106" zoomScaleNormal="100" zoomScaleSheetLayoutView="106" workbookViewId="0">
      <selection activeCell="O6" sqref="O6"/>
    </sheetView>
  </sheetViews>
  <sheetFormatPr baseColWidth="10" defaultColWidth="11.42578125" defaultRowHeight="15" x14ac:dyDescent="0.25"/>
  <cols>
    <col min="1" max="2" width="7.42578125" style="8" customWidth="1"/>
    <col min="3" max="3" width="9" style="8" customWidth="1"/>
    <col min="4" max="4" width="10.7109375" style="8" customWidth="1"/>
    <col min="5" max="6" width="7.42578125" style="8" customWidth="1"/>
    <col min="7" max="7" width="8.7109375" style="8" customWidth="1"/>
    <col min="8" max="8" width="9.5703125" style="8" customWidth="1"/>
    <col min="9" max="12" width="7.42578125" style="8" customWidth="1"/>
    <col min="13" max="16" width="7.42578125" customWidth="1"/>
  </cols>
  <sheetData>
    <row r="1" spans="1:12" ht="21" thickBot="1" x14ac:dyDescent="0.3">
      <c r="A1" s="36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39" t="s">
        <v>9</v>
      </c>
      <c r="B3" s="40" t="s">
        <v>10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4" t="s">
        <v>2</v>
      </c>
      <c r="B5" s="3" t="s">
        <v>3</v>
      </c>
      <c r="C5" s="1"/>
      <c r="D5" s="1"/>
      <c r="E5" s="1"/>
      <c r="F5" s="1"/>
      <c r="G5" s="4" t="s">
        <v>6</v>
      </c>
      <c r="H5" s="3" t="s">
        <v>7</v>
      </c>
      <c r="I5" s="1"/>
      <c r="J5" s="5"/>
      <c r="K5" s="6"/>
      <c r="L5" s="1"/>
    </row>
    <row r="6" spans="1:12" x14ac:dyDescent="0.25">
      <c r="A6" s="7"/>
      <c r="B6" s="1"/>
      <c r="C6" s="1"/>
      <c r="D6" s="5"/>
      <c r="E6" s="6"/>
      <c r="F6" s="1"/>
      <c r="H6" s="1"/>
    </row>
    <row r="7" spans="1:12" x14ac:dyDescent="0.25">
      <c r="A7" s="7"/>
      <c r="B7" s="1"/>
      <c r="C7" s="1"/>
      <c r="D7" s="5" t="s">
        <v>29</v>
      </c>
      <c r="E7" s="9">
        <v>1.6</v>
      </c>
      <c r="F7" s="9"/>
      <c r="H7" s="1"/>
      <c r="I7" s="1"/>
      <c r="J7" s="5" t="s">
        <v>8</v>
      </c>
      <c r="K7" s="6">
        <v>5</v>
      </c>
      <c r="L7" s="1"/>
    </row>
    <row r="8" spans="1:12" x14ac:dyDescent="0.25">
      <c r="A8" s="7"/>
      <c r="B8" s="1"/>
      <c r="C8" s="1"/>
      <c r="D8" s="5" t="s">
        <v>30</v>
      </c>
      <c r="E8" s="10">
        <v>20</v>
      </c>
      <c r="F8" s="11"/>
      <c r="H8" s="3"/>
      <c r="I8" s="1"/>
      <c r="J8" s="5" t="s">
        <v>31</v>
      </c>
      <c r="K8" s="9">
        <v>2.2999999999999998</v>
      </c>
      <c r="L8" s="9"/>
    </row>
    <row r="9" spans="1:12" x14ac:dyDescent="0.25">
      <c r="A9" s="7"/>
      <c r="B9" s="1"/>
      <c r="C9" s="1"/>
      <c r="D9" s="5" t="s">
        <v>4</v>
      </c>
      <c r="E9" s="12">
        <v>1</v>
      </c>
      <c r="F9" s="12"/>
      <c r="H9" s="1"/>
      <c r="I9" s="1"/>
      <c r="J9" s="13" t="s">
        <v>32</v>
      </c>
      <c r="K9" s="14">
        <v>0.4</v>
      </c>
    </row>
    <row r="10" spans="1:12" x14ac:dyDescent="0.25">
      <c r="A10" s="7"/>
      <c r="B10" s="1"/>
      <c r="C10" s="1"/>
      <c r="D10" s="5" t="s">
        <v>5</v>
      </c>
      <c r="E10" s="12">
        <v>0.5</v>
      </c>
      <c r="F10" s="12"/>
      <c r="G10" s="1"/>
      <c r="H10" s="1"/>
      <c r="I10" s="1"/>
      <c r="J10" s="5" t="s">
        <v>33</v>
      </c>
      <c r="K10" s="15">
        <f>+AVERAGE(K8,E7)</f>
        <v>1.95</v>
      </c>
      <c r="L10" s="15"/>
    </row>
    <row r="11" spans="1:12" x14ac:dyDescent="0.25">
      <c r="A11" s="7"/>
      <c r="B11" s="1"/>
      <c r="C11" s="1"/>
      <c r="D11" s="5"/>
      <c r="E11" s="6"/>
      <c r="F11" s="1"/>
      <c r="G11" s="1"/>
      <c r="H11" s="1"/>
      <c r="I11" s="1"/>
      <c r="J11" s="1"/>
      <c r="K11" s="1"/>
      <c r="L11" s="1"/>
    </row>
    <row r="12" spans="1:12" x14ac:dyDescent="0.25">
      <c r="A12" s="4" t="s">
        <v>20</v>
      </c>
      <c r="B12" s="3" t="s">
        <v>0</v>
      </c>
      <c r="C12" s="1"/>
      <c r="D12" s="5"/>
      <c r="E12" s="6"/>
      <c r="F12" s="1"/>
      <c r="G12" s="1"/>
      <c r="H12" s="1"/>
      <c r="I12" s="1"/>
    </row>
    <row r="13" spans="1:12" x14ac:dyDescent="0.25">
      <c r="A13" s="7"/>
      <c r="B13" s="1"/>
      <c r="C13" s="1"/>
      <c r="D13" s="5"/>
      <c r="E13" s="16" t="s">
        <v>21</v>
      </c>
      <c r="F13" s="17">
        <v>2</v>
      </c>
      <c r="G13" s="1"/>
      <c r="H13" s="1"/>
      <c r="I13" s="1"/>
      <c r="J13" s="1"/>
      <c r="K13" s="1"/>
      <c r="L13" s="1"/>
    </row>
    <row r="14" spans="1:12" x14ac:dyDescent="0.25">
      <c r="A14" s="7"/>
      <c r="B14" s="1"/>
      <c r="C14" s="1"/>
      <c r="D14" s="5"/>
      <c r="E14" s="16" t="s">
        <v>34</v>
      </c>
      <c r="F14" s="18">
        <v>1.5</v>
      </c>
      <c r="G14" s="1"/>
      <c r="H14" s="1"/>
      <c r="I14" s="1"/>
      <c r="J14" s="1"/>
      <c r="K14" s="1"/>
      <c r="L14" s="1"/>
    </row>
    <row r="15" spans="1:12" x14ac:dyDescent="0.25">
      <c r="A15" s="7"/>
      <c r="B15" s="1"/>
      <c r="C15" s="1"/>
      <c r="D15" s="5"/>
      <c r="E15" s="6"/>
      <c r="F15" s="1"/>
      <c r="G15" s="1"/>
      <c r="H15" s="1"/>
      <c r="I15" s="1"/>
      <c r="J15" s="1"/>
      <c r="K15" s="1"/>
      <c r="L15" s="1"/>
    </row>
    <row r="16" spans="1:12" x14ac:dyDescent="0.25">
      <c r="A16" s="2"/>
      <c r="B16" s="8" t="s">
        <v>11</v>
      </c>
      <c r="G16" s="1"/>
      <c r="J16" s="19">
        <f>+(TAN((45-E8/2)*PI()/180))^2</f>
        <v>0.49029059656570206</v>
      </c>
      <c r="L16" s="19">
        <f>1/J16</f>
        <v>2.0396067291614752</v>
      </c>
    </row>
    <row r="17" spans="1:12" x14ac:dyDescent="0.25">
      <c r="A17" s="7"/>
      <c r="G17" s="1"/>
      <c r="L17" s="1"/>
    </row>
    <row r="18" spans="1:12" x14ac:dyDescent="0.25">
      <c r="A18" s="7"/>
      <c r="G18" s="1"/>
      <c r="L18" s="1"/>
    </row>
    <row r="19" spans="1:12" x14ac:dyDescent="0.25">
      <c r="A19" s="7"/>
      <c r="G19" s="1"/>
      <c r="L19" s="1"/>
    </row>
    <row r="20" spans="1:12" x14ac:dyDescent="0.25">
      <c r="A20" s="7"/>
      <c r="G20" s="1"/>
      <c r="L20" s="1"/>
    </row>
    <row r="21" spans="1:12" x14ac:dyDescent="0.25">
      <c r="A21" s="7"/>
      <c r="G21" s="1"/>
      <c r="L21" s="1"/>
    </row>
    <row r="22" spans="1:12" x14ac:dyDescent="0.25">
      <c r="A22" s="7"/>
      <c r="G22" s="1"/>
      <c r="L22" s="1"/>
    </row>
    <row r="23" spans="1:12" x14ac:dyDescent="0.25">
      <c r="A23" s="7"/>
      <c r="G23" s="1"/>
      <c r="L23" s="1"/>
    </row>
    <row r="24" spans="1:12" x14ac:dyDescent="0.25">
      <c r="A24" s="7"/>
      <c r="G24" s="1"/>
      <c r="L24" s="1"/>
    </row>
    <row r="25" spans="1:12" x14ac:dyDescent="0.25">
      <c r="A25" s="7"/>
      <c r="G25" s="1"/>
      <c r="L25" s="1"/>
    </row>
    <row r="26" spans="1:12" x14ac:dyDescent="0.25">
      <c r="A26" s="7"/>
      <c r="G26" s="1"/>
      <c r="L26" s="1"/>
    </row>
    <row r="27" spans="1:12" x14ac:dyDescent="0.25">
      <c r="A27" s="7"/>
      <c r="G27" s="1"/>
      <c r="L27" s="1"/>
    </row>
    <row r="28" spans="1:12" x14ac:dyDescent="0.25">
      <c r="A28" s="7"/>
      <c r="G28" s="1"/>
      <c r="L28" s="1"/>
    </row>
    <row r="29" spans="1:12" x14ac:dyDescent="0.25">
      <c r="A29" s="7"/>
      <c r="G29" s="1"/>
      <c r="L29" s="1"/>
    </row>
    <row r="30" spans="1:12" x14ac:dyDescent="0.25">
      <c r="A30" s="7"/>
      <c r="G30" s="1"/>
      <c r="L30" s="1"/>
    </row>
    <row r="31" spans="1:12" x14ac:dyDescent="0.25">
      <c r="A31" s="7"/>
      <c r="G31" s="1"/>
      <c r="L31" s="1"/>
    </row>
    <row r="32" spans="1:12" x14ac:dyDescent="0.25">
      <c r="A32" s="7"/>
      <c r="G32" s="1"/>
      <c r="L32" s="1"/>
    </row>
    <row r="33" spans="1:12" x14ac:dyDescent="0.25">
      <c r="A33" s="7"/>
      <c r="G33" s="1"/>
      <c r="L33" s="1"/>
    </row>
    <row r="34" spans="1:12" x14ac:dyDescent="0.25">
      <c r="A34" s="7"/>
      <c r="G34" s="1"/>
      <c r="L34" s="1"/>
    </row>
    <row r="35" spans="1:12" x14ac:dyDescent="0.25">
      <c r="A35" s="7"/>
      <c r="G35" s="1"/>
      <c r="L35" s="1"/>
    </row>
    <row r="36" spans="1:12" x14ac:dyDescent="0.25">
      <c r="A36" s="7"/>
      <c r="G36" s="1"/>
      <c r="L36" s="1"/>
    </row>
    <row r="37" spans="1:12" x14ac:dyDescent="0.25">
      <c r="A37" s="7"/>
      <c r="G37" s="1"/>
      <c r="L37" s="1"/>
    </row>
    <row r="38" spans="1:12" x14ac:dyDescent="0.25">
      <c r="A38" s="39" t="s">
        <v>12</v>
      </c>
      <c r="B38" s="40" t="s">
        <v>25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x14ac:dyDescent="0.25">
      <c r="A39" s="7"/>
      <c r="G39" s="1"/>
      <c r="L39" s="1"/>
    </row>
    <row r="40" spans="1:12" x14ac:dyDescent="0.25">
      <c r="A40" s="7"/>
      <c r="D40" s="20">
        <f>+E7*K7*J16</f>
        <v>3.9223247725256165</v>
      </c>
      <c r="E40" s="20"/>
      <c r="G40" s="1"/>
      <c r="H40" s="20">
        <f>+E10*J16</f>
        <v>0.24514529828285103</v>
      </c>
      <c r="I40" s="20"/>
      <c r="K40" s="20">
        <f>2*E9/(L16^0.5)</f>
        <v>1.4004150764194194</v>
      </c>
      <c r="L40" s="20"/>
    </row>
    <row r="41" spans="1:12" x14ac:dyDescent="0.25">
      <c r="A41" s="2"/>
      <c r="G41" s="1"/>
      <c r="H41" s="1"/>
      <c r="I41" s="1"/>
      <c r="J41" s="1"/>
      <c r="K41" s="1"/>
      <c r="L41" s="1"/>
    </row>
    <row r="42" spans="1:12" x14ac:dyDescent="0.25">
      <c r="A42" s="39" t="s">
        <v>13</v>
      </c>
      <c r="B42" s="40" t="s">
        <v>15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 x14ac:dyDescent="0.25">
      <c r="A43" s="2"/>
      <c r="G43" s="1"/>
      <c r="H43" s="1"/>
      <c r="I43" s="1"/>
      <c r="J43" s="1"/>
      <c r="K43" s="1"/>
      <c r="L43" s="1"/>
    </row>
    <row r="44" spans="1:12" x14ac:dyDescent="0.25">
      <c r="A44" s="2"/>
      <c r="D44" s="21">
        <f>+E7*K7^2*J16/2</f>
        <v>9.8058119313140413</v>
      </c>
      <c r="G44" s="1"/>
      <c r="H44" s="21">
        <f>E10*J16*K7</f>
        <v>1.2257264914142552</v>
      </c>
      <c r="I44" s="1"/>
      <c r="J44" s="1"/>
      <c r="K44" s="22">
        <f>2*E9/(L16^0.5)*K7</f>
        <v>7.0020753820970967</v>
      </c>
      <c r="L44" s="22"/>
    </row>
    <row r="45" spans="1:12" x14ac:dyDescent="0.25">
      <c r="A45" s="2"/>
      <c r="G45" s="1"/>
      <c r="H45" s="1"/>
      <c r="I45" s="1"/>
      <c r="J45" s="1"/>
      <c r="K45" s="1"/>
      <c r="L45" s="1"/>
    </row>
    <row r="46" spans="1:12" x14ac:dyDescent="0.25">
      <c r="A46" s="2"/>
      <c r="G46" s="1"/>
      <c r="H46" s="1"/>
      <c r="I46" s="1"/>
      <c r="J46" s="1"/>
      <c r="K46" s="1"/>
      <c r="L46" s="1"/>
    </row>
    <row r="47" spans="1:12" x14ac:dyDescent="0.25">
      <c r="A47" s="2"/>
      <c r="B47" s="1" t="s">
        <v>14</v>
      </c>
      <c r="C47" s="1"/>
      <c r="D47" s="5"/>
      <c r="E47" s="23"/>
      <c r="F47" s="23"/>
      <c r="G47" s="1"/>
      <c r="H47" s="1"/>
      <c r="I47" s="1"/>
      <c r="J47" s="1"/>
      <c r="K47" s="1"/>
      <c r="L47" s="1"/>
    </row>
    <row r="48" spans="1:12" x14ac:dyDescent="0.25">
      <c r="A48" s="7"/>
      <c r="B48" s="1"/>
      <c r="C48" s="1"/>
      <c r="D48" s="5"/>
      <c r="E48" s="24"/>
      <c r="F48" s="24"/>
      <c r="G48" s="1"/>
      <c r="H48" s="1"/>
      <c r="J48" s="1"/>
      <c r="K48" s="1"/>
      <c r="L48" s="1"/>
    </row>
    <row r="49" spans="1:12" x14ac:dyDescent="0.25">
      <c r="A49" s="7"/>
      <c r="B49" s="1"/>
      <c r="C49" s="1"/>
      <c r="D49" s="5"/>
      <c r="E49" s="24"/>
      <c r="F49" s="24"/>
      <c r="G49" s="1"/>
      <c r="H49" s="1"/>
      <c r="I49" s="1"/>
      <c r="J49" s="1"/>
      <c r="K49" s="1"/>
      <c r="L49" s="1"/>
    </row>
    <row r="50" spans="1:12" x14ac:dyDescent="0.25">
      <c r="A50" s="7"/>
      <c r="B50" s="1"/>
      <c r="C50" s="1"/>
      <c r="D50" s="1"/>
      <c r="E50" s="25">
        <f>+(K40-H40)/(E7*J16)</f>
        <v>1.4726850084276433</v>
      </c>
      <c r="F50" s="1"/>
      <c r="G50" s="1"/>
      <c r="I50" s="25">
        <f>+E50*2</f>
        <v>2.9453700168552865</v>
      </c>
      <c r="J50" s="1"/>
      <c r="K50" s="1"/>
      <c r="L50" s="1"/>
    </row>
    <row r="51" spans="1:12" x14ac:dyDescent="0.25">
      <c r="A51" s="2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2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2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39" t="s">
        <v>16</v>
      </c>
      <c r="B54" s="40" t="s">
        <v>22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2" x14ac:dyDescent="0.25">
      <c r="A55" s="1"/>
      <c r="B55" s="1"/>
      <c r="C55" s="1"/>
      <c r="D55" s="5"/>
      <c r="E55" s="26"/>
      <c r="F55" s="26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5"/>
      <c r="E56" s="27"/>
      <c r="F56" s="22">
        <f>+(D40+H40-K40)*(K7-E50)/2</f>
        <v>4.8801372821068263</v>
      </c>
      <c r="G56" s="22"/>
      <c r="H56" s="1"/>
      <c r="I56" s="1"/>
      <c r="K56" s="1"/>
      <c r="L56" s="1"/>
    </row>
    <row r="57" spans="1:12" x14ac:dyDescent="0.25">
      <c r="A57" s="1"/>
      <c r="B57" s="1"/>
      <c r="C57" s="1"/>
      <c r="D57" s="5"/>
      <c r="E57" s="23"/>
      <c r="F57" s="23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5"/>
      <c r="E58" s="26"/>
      <c r="F58" s="26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25">
        <f>+(K7-E50)/3</f>
        <v>1.1757716638574522</v>
      </c>
      <c r="E59" s="26"/>
      <c r="F59" s="26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5"/>
      <c r="E60" s="26"/>
      <c r="F60" s="26"/>
      <c r="G60" s="1"/>
      <c r="H60" s="1"/>
      <c r="I60" s="1"/>
      <c r="J60" s="1"/>
      <c r="K60" s="1"/>
      <c r="L60" s="1"/>
    </row>
    <row r="61" spans="1:12" ht="21.75" customHeight="1" x14ac:dyDescent="0.25">
      <c r="A61" s="1"/>
      <c r="B61" s="28" t="s">
        <v>26</v>
      </c>
      <c r="C61" s="28"/>
      <c r="D61" s="28"/>
      <c r="E61" s="28"/>
      <c r="F61" s="28"/>
      <c r="G61" s="1"/>
      <c r="H61" s="1"/>
      <c r="I61" s="1"/>
      <c r="J61" s="1"/>
      <c r="K61" s="1"/>
      <c r="L61" s="1"/>
    </row>
    <row r="62" spans="1:12" x14ac:dyDescent="0.25">
      <c r="A62" s="1"/>
      <c r="B62" s="28"/>
      <c r="C62" s="28"/>
      <c r="D62" s="28"/>
      <c r="E62" s="28"/>
      <c r="F62" s="28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29">
        <f>+F56*D59</f>
        <v>5.7379271320355283</v>
      </c>
      <c r="E63" s="29"/>
      <c r="F63" s="26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5"/>
      <c r="E64" s="26"/>
      <c r="F64" s="26"/>
      <c r="G64" s="1"/>
      <c r="H64" s="1"/>
      <c r="I64" s="1"/>
      <c r="J64" s="1"/>
      <c r="K64" s="1"/>
      <c r="L64" s="1"/>
    </row>
    <row r="65" spans="1:12" x14ac:dyDescent="0.25">
      <c r="A65" s="39" t="s">
        <v>17</v>
      </c>
      <c r="B65" s="40" t="s">
        <v>23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2" x14ac:dyDescent="0.25">
      <c r="A66" s="1"/>
      <c r="B66" s="1"/>
      <c r="C66" s="1"/>
      <c r="D66" s="5"/>
      <c r="E66" s="26"/>
      <c r="F66" s="26"/>
      <c r="G66" s="1"/>
      <c r="H66" s="1"/>
      <c r="I66" s="1"/>
      <c r="J66" s="1"/>
      <c r="K66" s="1"/>
      <c r="L66" s="1"/>
    </row>
    <row r="67" spans="1:12" x14ac:dyDescent="0.25">
      <c r="A67" s="2" t="s">
        <v>18</v>
      </c>
      <c r="B67" s="3" t="s">
        <v>28</v>
      </c>
      <c r="C67" s="1"/>
      <c r="D67" s="5"/>
      <c r="E67" s="27"/>
      <c r="F67" s="30"/>
      <c r="G67" s="1"/>
      <c r="H67" s="1"/>
      <c r="I67" s="1"/>
      <c r="J67" s="1"/>
      <c r="K67" s="1"/>
      <c r="L67" s="1"/>
    </row>
    <row r="69" spans="1:12" x14ac:dyDescent="0.25">
      <c r="E69" s="25">
        <f>((2*F13*D63)/(K10*K7+E10))^0.5</f>
        <v>1.4963926877381832</v>
      </c>
    </row>
    <row r="70" spans="1:12" x14ac:dyDescent="0.25">
      <c r="A70" s="2"/>
      <c r="B70" s="3"/>
    </row>
    <row r="71" spans="1:12" x14ac:dyDescent="0.25">
      <c r="A71" s="2"/>
      <c r="B71" s="3"/>
    </row>
    <row r="72" spans="1:12" x14ac:dyDescent="0.25">
      <c r="A72" s="2" t="s">
        <v>19</v>
      </c>
      <c r="B72" s="3" t="s">
        <v>27</v>
      </c>
      <c r="F72" s="31"/>
      <c r="G72" s="31"/>
    </row>
    <row r="74" spans="1:12" x14ac:dyDescent="0.25">
      <c r="A74" s="2"/>
      <c r="B74" s="3"/>
      <c r="E74" s="32">
        <f>+F14*F56/(K9*(K10*K7+E10))</f>
        <v>1.7854160788195703</v>
      </c>
    </row>
    <row r="75" spans="1:12" x14ac:dyDescent="0.25">
      <c r="A75" s="2"/>
      <c r="B75" s="3"/>
      <c r="E75" s="33"/>
    </row>
    <row r="76" spans="1:12" x14ac:dyDescent="0.25">
      <c r="E76" s="33"/>
      <c r="F76" s="34"/>
      <c r="G76" s="34"/>
    </row>
    <row r="77" spans="1:12" x14ac:dyDescent="0.25">
      <c r="D77" s="13" t="s">
        <v>24</v>
      </c>
      <c r="E77" s="35">
        <f>+CEILING(MAX(E69,E74),0.05)</f>
        <v>1.8</v>
      </c>
    </row>
  </sheetData>
  <mergeCells count="14">
    <mergeCell ref="F76:G76"/>
    <mergeCell ref="D63:E63"/>
    <mergeCell ref="A1:L1"/>
    <mergeCell ref="B61:F62"/>
    <mergeCell ref="E7:F7"/>
    <mergeCell ref="E9:F9"/>
    <mergeCell ref="E10:F10"/>
    <mergeCell ref="K8:L8"/>
    <mergeCell ref="D40:E40"/>
    <mergeCell ref="H40:I40"/>
    <mergeCell ref="K40:L40"/>
    <mergeCell ref="K44:L44"/>
    <mergeCell ref="F56:G56"/>
    <mergeCell ref="K10:L10"/>
  </mergeCells>
  <pageMargins left="0.78740157480314965" right="0.47916666666666669" top="0.59055118110236227" bottom="0.59055118110236227" header="0.19685039370078741" footer="0.19685039370078741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CALZADURA</vt:lpstr>
      <vt:lpstr>CALZADURA!Área_de_impresión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GEOCIVIL 03</dc:creator>
  <cp:lastModifiedBy>LENOVO</cp:lastModifiedBy>
  <cp:lastPrinted>2024-06-03T16:16:24Z</cp:lastPrinted>
  <dcterms:created xsi:type="dcterms:W3CDTF">2017-12-05T15:29:13Z</dcterms:created>
  <dcterms:modified xsi:type="dcterms:W3CDTF">2024-06-03T16:16:32Z</dcterms:modified>
</cp:coreProperties>
</file>