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RIO\Downloads\"/>
    </mc:Choice>
  </mc:AlternateContent>
  <bookViews>
    <workbookView xWindow="0" yWindow="0" windowWidth="20490" windowHeight="7755"/>
  </bookViews>
  <sheets>
    <sheet name="predimensionamiento de muro" sheetId="3" r:id="rId1"/>
    <sheet name="Densidad Muros" sheetId="4" r:id="rId2"/>
    <sheet name="Análisis Sísmico" sheetId="5" r:id="rId3"/>
    <sheet name="Metrado de cargas en &quot;X&quot;" sheetId="8" r:id="rId4"/>
    <sheet name="Metrado de cargas en &quot;Y&quot;" sheetId="6" r:id="rId5"/>
    <sheet name="RSUMEN DE LOS METRADOS" sheetId="9" r:id="rId6"/>
    <sheet name="ESFUERZO AXIAL" sheetId="7" r:id="rId7"/>
  </sheets>
  <definedNames>
    <definedName name="_xlnm.Print_Area" localSheetId="2">'Análisis Sísmico'!$A$1:$J$28</definedName>
    <definedName name="_xlnm.Print_Area" localSheetId="1">'Densidad Muros'!$A$1:$K$61</definedName>
    <definedName name="_xlnm.Print_Area" localSheetId="3">'Metrado de cargas en "X"'!$A$1:$N$32</definedName>
    <definedName name="_xlnm.Print_Area" localSheetId="4">'Metrado de cargas en "Y"'!$A$1:$N$32</definedName>
    <definedName name="_xlnm.Print_Area" localSheetId="0">'predimensionamiento de muro'!$A$1:$J$52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7" l="1"/>
  <c r="E38" i="7"/>
  <c r="G38" i="7" s="1"/>
  <c r="E39" i="7"/>
  <c r="G39" i="7" s="1"/>
  <c r="E40" i="7"/>
  <c r="G40" i="7" s="1"/>
  <c r="E41" i="7"/>
  <c r="E42" i="7"/>
  <c r="E43" i="7"/>
  <c r="G43" i="7" s="1"/>
  <c r="E44" i="7"/>
  <c r="E45" i="7"/>
  <c r="E46" i="7"/>
  <c r="E47" i="7"/>
  <c r="E48" i="7"/>
  <c r="E49" i="7"/>
  <c r="E50" i="7"/>
  <c r="G50" i="7" s="1"/>
  <c r="E51" i="7"/>
  <c r="E52" i="7"/>
  <c r="E53" i="7"/>
  <c r="E54" i="7"/>
  <c r="G54" i="7" s="1"/>
  <c r="J54" i="7" s="1"/>
  <c r="G51" i="7"/>
  <c r="H51" i="7"/>
  <c r="I51" i="7"/>
  <c r="J51" i="7"/>
  <c r="G52" i="7"/>
  <c r="J52" i="7" s="1"/>
  <c r="H52" i="7"/>
  <c r="I52" i="7"/>
  <c r="G53" i="7"/>
  <c r="J53" i="7" s="1"/>
  <c r="H53" i="7"/>
  <c r="I53" i="7"/>
  <c r="H54" i="7"/>
  <c r="I54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37" i="7"/>
  <c r="I50" i="7"/>
  <c r="H50" i="7"/>
  <c r="I49" i="7"/>
  <c r="H49" i="7"/>
  <c r="I48" i="7"/>
  <c r="H48" i="7"/>
  <c r="G48" i="7"/>
  <c r="I47" i="7"/>
  <c r="H47" i="7"/>
  <c r="G47" i="7"/>
  <c r="I46" i="7"/>
  <c r="H46" i="7"/>
  <c r="G46" i="7"/>
  <c r="I45" i="7"/>
  <c r="H45" i="7"/>
  <c r="I44" i="7"/>
  <c r="H44" i="7"/>
  <c r="I43" i="7"/>
  <c r="H43" i="7"/>
  <c r="I42" i="7"/>
  <c r="H42" i="7"/>
  <c r="G42" i="7"/>
  <c r="I41" i="7"/>
  <c r="H41" i="7"/>
  <c r="I40" i="7"/>
  <c r="H40" i="7"/>
  <c r="I39" i="7"/>
  <c r="H39" i="7"/>
  <c r="I38" i="7"/>
  <c r="H38" i="7"/>
  <c r="I37" i="7"/>
  <c r="H37" i="7"/>
  <c r="G37" i="7"/>
  <c r="G464" i="6"/>
  <c r="G438" i="6"/>
  <c r="G412" i="6"/>
  <c r="G386" i="6"/>
  <c r="G360" i="6"/>
  <c r="G334" i="6"/>
  <c r="G281" i="6"/>
  <c r="G255" i="6"/>
  <c r="G202" i="6"/>
  <c r="G176" i="6"/>
  <c r="G123" i="6"/>
  <c r="G97" i="6"/>
  <c r="G71" i="6"/>
  <c r="G45" i="6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20" i="7"/>
  <c r="G33" i="7"/>
  <c r="G23" i="7"/>
  <c r="G24" i="7"/>
  <c r="G25" i="7"/>
  <c r="G26" i="7"/>
  <c r="G27" i="7"/>
  <c r="G28" i="7"/>
  <c r="G29" i="7"/>
  <c r="G30" i="7"/>
  <c r="G31" i="7"/>
  <c r="G32" i="7"/>
  <c r="G21" i="7"/>
  <c r="G22" i="7"/>
  <c r="G20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C10" i="7"/>
  <c r="E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20" i="7"/>
  <c r="G125" i="8"/>
  <c r="G286" i="8"/>
  <c r="G312" i="8"/>
  <c r="G338" i="8"/>
  <c r="G364" i="8"/>
  <c r="G45" i="8"/>
  <c r="G468" i="6"/>
  <c r="F468" i="6"/>
  <c r="G467" i="6"/>
  <c r="F467" i="6"/>
  <c r="I467" i="6" s="1"/>
  <c r="G466" i="6"/>
  <c r="I466" i="6" s="1"/>
  <c r="F466" i="6"/>
  <c r="G465" i="6"/>
  <c r="F465" i="6"/>
  <c r="F464" i="6"/>
  <c r="G463" i="6"/>
  <c r="F463" i="6"/>
  <c r="I462" i="6"/>
  <c r="G462" i="6"/>
  <c r="G442" i="6"/>
  <c r="F442" i="6"/>
  <c r="G441" i="6"/>
  <c r="F441" i="6"/>
  <c r="G440" i="6"/>
  <c r="F440" i="6"/>
  <c r="G439" i="6"/>
  <c r="F439" i="6"/>
  <c r="F438" i="6"/>
  <c r="G437" i="6"/>
  <c r="F437" i="6"/>
  <c r="I437" i="6" s="1"/>
  <c r="G436" i="6"/>
  <c r="I436" i="6" s="1"/>
  <c r="G416" i="6"/>
  <c r="F416" i="6"/>
  <c r="I416" i="6" s="1"/>
  <c r="G415" i="6"/>
  <c r="F415" i="6"/>
  <c r="G414" i="6"/>
  <c r="F414" i="6"/>
  <c r="G413" i="6"/>
  <c r="I413" i="6" s="1"/>
  <c r="F413" i="6"/>
  <c r="F412" i="6"/>
  <c r="G411" i="6"/>
  <c r="F411" i="6"/>
  <c r="G410" i="6"/>
  <c r="I410" i="6" s="1"/>
  <c r="G390" i="6"/>
  <c r="F390" i="6"/>
  <c r="I390" i="6" s="1"/>
  <c r="G389" i="6"/>
  <c r="I389" i="6" s="1"/>
  <c r="F389" i="6"/>
  <c r="G388" i="6"/>
  <c r="F388" i="6"/>
  <c r="G387" i="6"/>
  <c r="F387" i="6"/>
  <c r="F386" i="6"/>
  <c r="G385" i="6"/>
  <c r="F385" i="6"/>
  <c r="G384" i="6"/>
  <c r="I384" i="6" s="1"/>
  <c r="G368" i="8"/>
  <c r="F368" i="8"/>
  <c r="G367" i="8"/>
  <c r="F367" i="8"/>
  <c r="I366" i="8"/>
  <c r="G366" i="8"/>
  <c r="F366" i="8"/>
  <c r="G365" i="8"/>
  <c r="F365" i="8"/>
  <c r="F364" i="8"/>
  <c r="I364" i="8" s="1"/>
  <c r="G363" i="8"/>
  <c r="F363" i="8"/>
  <c r="I362" i="8"/>
  <c r="G362" i="8"/>
  <c r="G342" i="8"/>
  <c r="F342" i="8"/>
  <c r="G341" i="8"/>
  <c r="F341" i="8"/>
  <c r="G340" i="8"/>
  <c r="F340" i="8"/>
  <c r="I339" i="8"/>
  <c r="G339" i="8"/>
  <c r="F339" i="8"/>
  <c r="F338" i="8"/>
  <c r="G337" i="8"/>
  <c r="F337" i="8"/>
  <c r="G336" i="8"/>
  <c r="I336" i="8" s="1"/>
  <c r="G316" i="8"/>
  <c r="I316" i="8" s="1"/>
  <c r="F316" i="8"/>
  <c r="G315" i="8"/>
  <c r="F315" i="8"/>
  <c r="G314" i="8"/>
  <c r="F314" i="8"/>
  <c r="G313" i="8"/>
  <c r="F313" i="8"/>
  <c r="F312" i="8"/>
  <c r="I312" i="8" s="1"/>
  <c r="G311" i="8"/>
  <c r="I311" i="8" s="1"/>
  <c r="F311" i="8"/>
  <c r="G310" i="8"/>
  <c r="I310" i="8" s="1"/>
  <c r="G290" i="8"/>
  <c r="F290" i="8"/>
  <c r="G289" i="8"/>
  <c r="F289" i="8"/>
  <c r="I289" i="8" s="1"/>
  <c r="G288" i="8"/>
  <c r="I288" i="8" s="1"/>
  <c r="F288" i="8"/>
  <c r="G287" i="8"/>
  <c r="F287" i="8"/>
  <c r="I287" i="8" s="1"/>
  <c r="F286" i="8"/>
  <c r="G285" i="8"/>
  <c r="F285" i="8"/>
  <c r="I285" i="8" s="1"/>
  <c r="G284" i="8"/>
  <c r="I284" i="8" s="1"/>
  <c r="G264" i="8"/>
  <c r="F264" i="8"/>
  <c r="G263" i="8"/>
  <c r="F263" i="8"/>
  <c r="G262" i="8"/>
  <c r="F262" i="8"/>
  <c r="I262" i="8" s="1"/>
  <c r="G261" i="8"/>
  <c r="I261" i="8" s="1"/>
  <c r="F261" i="8"/>
  <c r="G260" i="8"/>
  <c r="F260" i="8"/>
  <c r="G259" i="8"/>
  <c r="F259" i="8"/>
  <c r="G258" i="8"/>
  <c r="I258" i="8" s="1"/>
  <c r="G237" i="8"/>
  <c r="I237" i="8" s="1"/>
  <c r="F237" i="8"/>
  <c r="G236" i="8"/>
  <c r="F236" i="8"/>
  <c r="G235" i="8"/>
  <c r="F235" i="8"/>
  <c r="G234" i="8"/>
  <c r="F234" i="8"/>
  <c r="I234" i="8" s="1"/>
  <c r="G233" i="8"/>
  <c r="I233" i="8" s="1"/>
  <c r="F233" i="8"/>
  <c r="G232" i="8"/>
  <c r="F232" i="8"/>
  <c r="G231" i="8"/>
  <c r="I231" i="8" s="1"/>
  <c r="G210" i="8"/>
  <c r="F210" i="8"/>
  <c r="G209" i="8"/>
  <c r="I209" i="8" s="1"/>
  <c r="F209" i="8"/>
  <c r="G208" i="8"/>
  <c r="F208" i="8"/>
  <c r="G207" i="8"/>
  <c r="F207" i="8"/>
  <c r="G206" i="8"/>
  <c r="F206" i="8"/>
  <c r="G205" i="8"/>
  <c r="F205" i="8"/>
  <c r="G204" i="8"/>
  <c r="I204" i="8" s="1"/>
  <c r="G183" i="8"/>
  <c r="F183" i="8"/>
  <c r="G182" i="8"/>
  <c r="F182" i="8"/>
  <c r="I182" i="8" s="1"/>
  <c r="G181" i="8"/>
  <c r="F181" i="8"/>
  <c r="G180" i="8"/>
  <c r="F180" i="8"/>
  <c r="G179" i="8"/>
  <c r="F179" i="8"/>
  <c r="I179" i="8" s="1"/>
  <c r="G178" i="8"/>
  <c r="I178" i="8" s="1"/>
  <c r="F178" i="8"/>
  <c r="G177" i="8"/>
  <c r="I177" i="8" s="1"/>
  <c r="G156" i="8"/>
  <c r="F156" i="8"/>
  <c r="I156" i="8" s="1"/>
  <c r="G155" i="8"/>
  <c r="F155" i="8"/>
  <c r="G154" i="8"/>
  <c r="F154" i="8"/>
  <c r="I154" i="8" s="1"/>
  <c r="G153" i="8"/>
  <c r="F153" i="8"/>
  <c r="G152" i="8"/>
  <c r="F152" i="8"/>
  <c r="G151" i="8"/>
  <c r="F151" i="8"/>
  <c r="G150" i="8"/>
  <c r="I150" i="8" s="1"/>
  <c r="G129" i="8"/>
  <c r="I129" i="8" s="1"/>
  <c r="F129" i="8"/>
  <c r="G128" i="8"/>
  <c r="F128" i="8"/>
  <c r="I128" i="8" s="1"/>
  <c r="G127" i="8"/>
  <c r="F127" i="8"/>
  <c r="G126" i="8"/>
  <c r="F126" i="8"/>
  <c r="I126" i="8" s="1"/>
  <c r="F125" i="8"/>
  <c r="G124" i="8"/>
  <c r="F124" i="8"/>
  <c r="G123" i="8"/>
  <c r="I123" i="8" s="1"/>
  <c r="G103" i="8"/>
  <c r="F103" i="8"/>
  <c r="G102" i="8"/>
  <c r="I102" i="8" s="1"/>
  <c r="F102" i="8"/>
  <c r="G101" i="8"/>
  <c r="F101" i="8"/>
  <c r="I101" i="8" s="1"/>
  <c r="G100" i="8"/>
  <c r="F100" i="8"/>
  <c r="G99" i="8"/>
  <c r="F99" i="8"/>
  <c r="G98" i="8"/>
  <c r="I98" i="8" s="1"/>
  <c r="F98" i="8"/>
  <c r="G97" i="8"/>
  <c r="I97" i="8" s="1"/>
  <c r="G76" i="8"/>
  <c r="F76" i="8"/>
  <c r="G75" i="8"/>
  <c r="F75" i="8"/>
  <c r="G74" i="8"/>
  <c r="I74" i="8" s="1"/>
  <c r="F74" i="8"/>
  <c r="G73" i="8"/>
  <c r="F73" i="8"/>
  <c r="G72" i="8"/>
  <c r="F72" i="8"/>
  <c r="G71" i="8"/>
  <c r="F71" i="8"/>
  <c r="I71" i="8" s="1"/>
  <c r="G70" i="8"/>
  <c r="I70" i="8" s="1"/>
  <c r="G49" i="8"/>
  <c r="F49" i="8"/>
  <c r="I49" i="8" s="1"/>
  <c r="G48" i="8"/>
  <c r="F48" i="8"/>
  <c r="G47" i="8"/>
  <c r="F47" i="8"/>
  <c r="G46" i="8"/>
  <c r="I46" i="8" s="1"/>
  <c r="F46" i="8"/>
  <c r="F45" i="8"/>
  <c r="I45" i="8" s="1"/>
  <c r="G44" i="8"/>
  <c r="F44" i="8"/>
  <c r="G43" i="8"/>
  <c r="I43" i="8" s="1"/>
  <c r="G23" i="8"/>
  <c r="I23" i="8" s="1"/>
  <c r="F23" i="8"/>
  <c r="G22" i="8"/>
  <c r="F22" i="8"/>
  <c r="G21" i="8"/>
  <c r="F21" i="8"/>
  <c r="G20" i="8"/>
  <c r="F20" i="8"/>
  <c r="I20" i="8" s="1"/>
  <c r="G19" i="8"/>
  <c r="I19" i="8" s="1"/>
  <c r="F19" i="8"/>
  <c r="G18" i="8"/>
  <c r="F18" i="8"/>
  <c r="G17" i="8"/>
  <c r="I17" i="8" s="1"/>
  <c r="G364" i="6"/>
  <c r="F364" i="6"/>
  <c r="G363" i="6"/>
  <c r="F363" i="6"/>
  <c r="G362" i="6"/>
  <c r="F362" i="6"/>
  <c r="I362" i="6" s="1"/>
  <c r="G361" i="6"/>
  <c r="F361" i="6"/>
  <c r="F360" i="6"/>
  <c r="G359" i="6"/>
  <c r="F359" i="6"/>
  <c r="G358" i="6"/>
  <c r="I358" i="6" s="1"/>
  <c r="G338" i="6"/>
  <c r="F338" i="6"/>
  <c r="G337" i="6"/>
  <c r="F337" i="6"/>
  <c r="G336" i="6"/>
  <c r="F336" i="6"/>
  <c r="I336" i="6" s="1"/>
  <c r="G335" i="6"/>
  <c r="F335" i="6"/>
  <c r="F334" i="6"/>
  <c r="I334" i="6" s="1"/>
  <c r="G333" i="6"/>
  <c r="F333" i="6"/>
  <c r="I333" i="6" s="1"/>
  <c r="G332" i="6"/>
  <c r="I332" i="6" s="1"/>
  <c r="G312" i="6"/>
  <c r="F312" i="6"/>
  <c r="I312" i="6" s="1"/>
  <c r="G311" i="6"/>
  <c r="F311" i="6"/>
  <c r="G310" i="6"/>
  <c r="F310" i="6"/>
  <c r="G309" i="6"/>
  <c r="I309" i="6" s="1"/>
  <c r="F309" i="6"/>
  <c r="G308" i="6"/>
  <c r="F308" i="6"/>
  <c r="G307" i="6"/>
  <c r="F307" i="6"/>
  <c r="G306" i="6"/>
  <c r="I306" i="6" s="1"/>
  <c r="G285" i="6"/>
  <c r="F285" i="6"/>
  <c r="G284" i="6"/>
  <c r="F284" i="6"/>
  <c r="G283" i="6"/>
  <c r="F283" i="6"/>
  <c r="I283" i="6" s="1"/>
  <c r="G282" i="6"/>
  <c r="F282" i="6"/>
  <c r="F281" i="6"/>
  <c r="I281" i="6" s="1"/>
  <c r="G280" i="6"/>
  <c r="F280" i="6"/>
  <c r="G279" i="6"/>
  <c r="I279" i="6" s="1"/>
  <c r="G259" i="6"/>
  <c r="F259" i="6"/>
  <c r="G258" i="6"/>
  <c r="F258" i="6"/>
  <c r="G257" i="6"/>
  <c r="F257" i="6"/>
  <c r="G256" i="6"/>
  <c r="F256" i="6"/>
  <c r="F255" i="6"/>
  <c r="G254" i="6"/>
  <c r="F254" i="6"/>
  <c r="G253" i="6"/>
  <c r="I253" i="6" s="1"/>
  <c r="G233" i="6"/>
  <c r="F233" i="6"/>
  <c r="G232" i="6"/>
  <c r="F232" i="6"/>
  <c r="G231" i="6"/>
  <c r="I231" i="6" s="1"/>
  <c r="F231" i="6"/>
  <c r="G230" i="6"/>
  <c r="F230" i="6"/>
  <c r="G229" i="6"/>
  <c r="F229" i="6"/>
  <c r="G228" i="6"/>
  <c r="F228" i="6"/>
  <c r="I228" i="6" s="1"/>
  <c r="G227" i="6"/>
  <c r="I227" i="6" s="1"/>
  <c r="G206" i="6"/>
  <c r="F206" i="6"/>
  <c r="G205" i="6"/>
  <c r="F205" i="6"/>
  <c r="G204" i="6"/>
  <c r="F204" i="6"/>
  <c r="G203" i="6"/>
  <c r="F203" i="6"/>
  <c r="F202" i="6"/>
  <c r="G201" i="6"/>
  <c r="F201" i="6"/>
  <c r="G200" i="6"/>
  <c r="I200" i="6" s="1"/>
  <c r="G180" i="6"/>
  <c r="F180" i="6"/>
  <c r="G179" i="6"/>
  <c r="F179" i="6"/>
  <c r="G178" i="6"/>
  <c r="F178" i="6"/>
  <c r="G177" i="6"/>
  <c r="F177" i="6"/>
  <c r="F176" i="6"/>
  <c r="G175" i="6"/>
  <c r="F175" i="6"/>
  <c r="G174" i="6"/>
  <c r="I174" i="6" s="1"/>
  <c r="G154" i="6"/>
  <c r="F154" i="6"/>
  <c r="I154" i="6" s="1"/>
  <c r="G153" i="6"/>
  <c r="F153" i="6"/>
  <c r="G152" i="6"/>
  <c r="F152" i="6"/>
  <c r="G151" i="6"/>
  <c r="F151" i="6"/>
  <c r="G150" i="6"/>
  <c r="F150" i="6"/>
  <c r="G149" i="6"/>
  <c r="F149" i="6"/>
  <c r="G148" i="6"/>
  <c r="I148" i="6" s="1"/>
  <c r="G127" i="6"/>
  <c r="F127" i="6"/>
  <c r="G126" i="6"/>
  <c r="F126" i="6"/>
  <c r="G125" i="6"/>
  <c r="F125" i="6"/>
  <c r="G124" i="6"/>
  <c r="F124" i="6"/>
  <c r="F123" i="6"/>
  <c r="I123" i="6" s="1"/>
  <c r="G122" i="6"/>
  <c r="F122" i="6"/>
  <c r="G121" i="6"/>
  <c r="I121" i="6" s="1"/>
  <c r="G101" i="6"/>
  <c r="F101" i="6"/>
  <c r="G100" i="6"/>
  <c r="F100" i="6"/>
  <c r="G99" i="6"/>
  <c r="F99" i="6"/>
  <c r="G98" i="6"/>
  <c r="F98" i="6"/>
  <c r="F97" i="6"/>
  <c r="G96" i="6"/>
  <c r="F96" i="6"/>
  <c r="G95" i="6"/>
  <c r="I95" i="6" s="1"/>
  <c r="G75" i="6"/>
  <c r="F75" i="6"/>
  <c r="G74" i="6"/>
  <c r="F74" i="6"/>
  <c r="G73" i="6"/>
  <c r="F73" i="6"/>
  <c r="G72" i="6"/>
  <c r="F72" i="6"/>
  <c r="F71" i="6"/>
  <c r="G70" i="6"/>
  <c r="F70" i="6"/>
  <c r="G69" i="6"/>
  <c r="I69" i="6" s="1"/>
  <c r="G19" i="6"/>
  <c r="G49" i="6"/>
  <c r="F49" i="6"/>
  <c r="G48" i="6"/>
  <c r="F48" i="6"/>
  <c r="G47" i="6"/>
  <c r="F47" i="6"/>
  <c r="G46" i="6"/>
  <c r="F46" i="6"/>
  <c r="F45" i="6"/>
  <c r="G44" i="6"/>
  <c r="F44" i="6"/>
  <c r="G43" i="6"/>
  <c r="I43" i="6" s="1"/>
  <c r="C12" i="7"/>
  <c r="C9" i="7"/>
  <c r="H24" i="7" s="1"/>
  <c r="J24" i="7" s="1"/>
  <c r="L11" i="7"/>
  <c r="F15" i="7"/>
  <c r="E47" i="4"/>
  <c r="I49" i="4"/>
  <c r="K49" i="4"/>
  <c r="I50" i="4"/>
  <c r="K50" i="4"/>
  <c r="I46" i="4"/>
  <c r="K46" i="4" s="1"/>
  <c r="I47" i="4"/>
  <c r="K47" i="4" s="1"/>
  <c r="I48" i="4"/>
  <c r="K48" i="4" s="1"/>
  <c r="E45" i="4"/>
  <c r="E46" i="4"/>
  <c r="J42" i="7" l="1"/>
  <c r="J43" i="7"/>
  <c r="G44" i="7"/>
  <c r="J50" i="7"/>
  <c r="J38" i="7"/>
  <c r="J46" i="7"/>
  <c r="J40" i="7"/>
  <c r="G45" i="7"/>
  <c r="J48" i="7"/>
  <c r="G41" i="7"/>
  <c r="J41" i="7" s="1"/>
  <c r="J44" i="7"/>
  <c r="J45" i="7"/>
  <c r="G49" i="7"/>
  <c r="J49" i="7" s="1"/>
  <c r="J37" i="7"/>
  <c r="J39" i="7"/>
  <c r="J47" i="7"/>
  <c r="H23" i="7"/>
  <c r="J23" i="7" s="1"/>
  <c r="I151" i="6"/>
  <c r="I203" i="6"/>
  <c r="I71" i="6"/>
  <c r="I99" i="6"/>
  <c r="I125" i="6"/>
  <c r="I386" i="6"/>
  <c r="I414" i="6"/>
  <c r="I440" i="6"/>
  <c r="I465" i="6"/>
  <c r="H31" i="7"/>
  <c r="J31" i="7" s="1"/>
  <c r="I46" i="6"/>
  <c r="I100" i="6"/>
  <c r="I468" i="6"/>
  <c r="H27" i="7"/>
  <c r="J27" i="7" s="1"/>
  <c r="I438" i="6"/>
  <c r="I415" i="6"/>
  <c r="I364" i="6"/>
  <c r="I388" i="6"/>
  <c r="I411" i="6"/>
  <c r="I439" i="6"/>
  <c r="I441" i="6"/>
  <c r="I464" i="6"/>
  <c r="H20" i="7"/>
  <c r="J20" i="7" s="1"/>
  <c r="H30" i="7"/>
  <c r="J30" i="7" s="1"/>
  <c r="H26" i="7"/>
  <c r="J26" i="7" s="1"/>
  <c r="H22" i="7"/>
  <c r="J22" i="7" s="1"/>
  <c r="I98" i="6"/>
  <c r="I152" i="6"/>
  <c r="I204" i="6"/>
  <c r="I256" i="6"/>
  <c r="I310" i="6"/>
  <c r="H33" i="7"/>
  <c r="J33" i="7" s="1"/>
  <c r="H29" i="7"/>
  <c r="J29" i="7" s="1"/>
  <c r="H25" i="7"/>
  <c r="J25" i="7" s="1"/>
  <c r="H21" i="7"/>
  <c r="J21" i="7" s="1"/>
  <c r="I257" i="6"/>
  <c r="I259" i="6"/>
  <c r="I284" i="6"/>
  <c r="I311" i="6"/>
  <c r="I359" i="6"/>
  <c r="I385" i="6"/>
  <c r="I387" i="6"/>
  <c r="I412" i="6"/>
  <c r="I442" i="6"/>
  <c r="I463" i="6"/>
  <c r="H32" i="7"/>
  <c r="J32" i="7" s="1"/>
  <c r="H28" i="7"/>
  <c r="J28" i="7" s="1"/>
  <c r="I282" i="6"/>
  <c r="I258" i="6"/>
  <c r="I229" i="6"/>
  <c r="I205" i="6"/>
  <c r="I206" i="6"/>
  <c r="I178" i="6"/>
  <c r="I176" i="6"/>
  <c r="I153" i="6"/>
  <c r="I101" i="6"/>
  <c r="I73" i="6"/>
  <c r="I70" i="6"/>
  <c r="I122" i="6"/>
  <c r="I175" i="6"/>
  <c r="I280" i="6"/>
  <c r="I99" i="8"/>
  <c r="I206" i="8"/>
  <c r="I208" i="8"/>
  <c r="I210" i="8"/>
  <c r="I236" i="8"/>
  <c r="I260" i="8"/>
  <c r="I264" i="8"/>
  <c r="I290" i="8"/>
  <c r="I313" i="8"/>
  <c r="J318" i="8" s="1"/>
  <c r="I47" i="8"/>
  <c r="I75" i="8"/>
  <c r="I103" i="8"/>
  <c r="I315" i="8"/>
  <c r="I338" i="8"/>
  <c r="I365" i="8"/>
  <c r="I72" i="8"/>
  <c r="I125" i="8"/>
  <c r="I127" i="8"/>
  <c r="I153" i="8"/>
  <c r="I155" i="8"/>
  <c r="I181" i="8"/>
  <c r="I183" i="8"/>
  <c r="I205" i="8"/>
  <c r="I207" i="8"/>
  <c r="I314" i="8"/>
  <c r="I342" i="8"/>
  <c r="I21" i="8"/>
  <c r="I124" i="8"/>
  <c r="I152" i="8"/>
  <c r="I180" i="8"/>
  <c r="I235" i="8"/>
  <c r="I263" i="8"/>
  <c r="I286" i="8"/>
  <c r="J292" i="8" s="1"/>
  <c r="I340" i="8"/>
  <c r="I341" i="8"/>
  <c r="I368" i="8"/>
  <c r="I367" i="8"/>
  <c r="I363" i="8"/>
  <c r="I337" i="8"/>
  <c r="I259" i="8"/>
  <c r="I232" i="8"/>
  <c r="I151" i="8"/>
  <c r="I100" i="8"/>
  <c r="I76" i="8"/>
  <c r="I73" i="8"/>
  <c r="I48" i="8"/>
  <c r="I44" i="8"/>
  <c r="I18" i="8"/>
  <c r="I22" i="8"/>
  <c r="J418" i="6"/>
  <c r="I45" i="6"/>
  <c r="I47" i="6"/>
  <c r="I49" i="6"/>
  <c r="I75" i="6"/>
  <c r="I96" i="6"/>
  <c r="I124" i="6"/>
  <c r="I126" i="6"/>
  <c r="I150" i="6"/>
  <c r="I180" i="6"/>
  <c r="I201" i="6"/>
  <c r="I230" i="6"/>
  <c r="I232" i="6"/>
  <c r="I255" i="6"/>
  <c r="I285" i="6"/>
  <c r="I307" i="6"/>
  <c r="I335" i="6"/>
  <c r="I337" i="6"/>
  <c r="I360" i="6"/>
  <c r="I363" i="6"/>
  <c r="I72" i="6"/>
  <c r="I74" i="6"/>
  <c r="I97" i="6"/>
  <c r="I127" i="6"/>
  <c r="I149" i="6"/>
  <c r="I177" i="6"/>
  <c r="I179" i="6"/>
  <c r="I202" i="6"/>
  <c r="I233" i="6"/>
  <c r="I254" i="6"/>
  <c r="I308" i="6"/>
  <c r="I338" i="6"/>
  <c r="I361" i="6"/>
  <c r="F12" i="7"/>
  <c r="J11" i="7" s="1"/>
  <c r="K12" i="7" s="1"/>
  <c r="M11" i="7" s="1"/>
  <c r="I44" i="6"/>
  <c r="I48" i="6"/>
  <c r="G17" i="6"/>
  <c r="I17" i="6" s="1"/>
  <c r="G23" i="6"/>
  <c r="G22" i="6"/>
  <c r="G21" i="6"/>
  <c r="G20" i="6"/>
  <c r="G18" i="6"/>
  <c r="F21" i="6"/>
  <c r="F23" i="6"/>
  <c r="F22" i="6"/>
  <c r="F20" i="6"/>
  <c r="F19" i="6"/>
  <c r="F18" i="6"/>
  <c r="J42" i="3"/>
  <c r="J40" i="3"/>
  <c r="J30" i="3"/>
  <c r="J28" i="3"/>
  <c r="J19" i="3"/>
  <c r="J17" i="3"/>
  <c r="B21" i="4"/>
  <c r="C6" i="4"/>
  <c r="B19" i="4"/>
  <c r="B20" i="4"/>
  <c r="B18" i="4"/>
  <c r="J261" i="6" l="1"/>
  <c r="J470" i="6"/>
  <c r="J392" i="6"/>
  <c r="J444" i="6"/>
  <c r="J208" i="6"/>
  <c r="J103" i="6"/>
  <c r="J182" i="6"/>
  <c r="J156" i="6"/>
  <c r="J77" i="6"/>
  <c r="J51" i="6"/>
  <c r="K11" i="7"/>
  <c r="J340" i="6"/>
  <c r="J366" i="6"/>
  <c r="J314" i="6"/>
  <c r="J235" i="6"/>
  <c r="J287" i="6"/>
  <c r="J129" i="6"/>
  <c r="J105" i="8"/>
  <c r="J344" i="8"/>
  <c r="J239" i="8"/>
  <c r="J212" i="8"/>
  <c r="J266" i="8"/>
  <c r="J25" i="8"/>
  <c r="J51" i="8"/>
  <c r="J78" i="8"/>
  <c r="J185" i="8"/>
  <c r="J131" i="8"/>
  <c r="J370" i="8"/>
  <c r="J158" i="8"/>
  <c r="I21" i="6"/>
  <c r="I20" i="6"/>
  <c r="I19" i="6"/>
  <c r="I22" i="6"/>
  <c r="I18" i="6"/>
  <c r="I23" i="6"/>
  <c r="C58" i="4"/>
  <c r="I58" i="4"/>
  <c r="J25" i="6" l="1"/>
  <c r="F8" i="7" s="1"/>
  <c r="H11" i="7" s="1"/>
  <c r="E42" i="4"/>
  <c r="E36" i="4"/>
  <c r="E40" i="4"/>
  <c r="E43" i="4"/>
  <c r="E37" i="4"/>
  <c r="E41" i="4"/>
  <c r="E44" i="4"/>
  <c r="E38" i="4"/>
  <c r="E34" i="4"/>
  <c r="E35" i="4"/>
  <c r="E39" i="4"/>
  <c r="I12" i="7" l="1"/>
  <c r="I11" i="7"/>
  <c r="I34" i="4"/>
  <c r="K34" i="4" s="1"/>
  <c r="I37" i="4"/>
  <c r="K37" i="4" s="1"/>
  <c r="I43" i="4"/>
  <c r="K43" i="4" s="1"/>
  <c r="I41" i="4"/>
  <c r="K41" i="4" s="1"/>
  <c r="I38" i="4"/>
  <c r="K38" i="4" s="1"/>
  <c r="I44" i="4"/>
  <c r="K44" i="4" s="1"/>
  <c r="I39" i="4"/>
  <c r="K39" i="4" s="1"/>
  <c r="I40" i="4"/>
  <c r="K40" i="4" s="1"/>
  <c r="I36" i="4"/>
  <c r="K36" i="4" s="1"/>
  <c r="I35" i="4"/>
  <c r="K35" i="4" s="1"/>
  <c r="I45" i="4"/>
  <c r="K45" i="4" s="1"/>
  <c r="I33" i="4"/>
  <c r="K33" i="4" s="1"/>
  <c r="E33" i="4"/>
  <c r="A58" i="4" s="1"/>
  <c r="D58" i="4" s="1"/>
  <c r="I42" i="4"/>
  <c r="K42" i="4" s="1"/>
  <c r="K51" i="4" l="1"/>
  <c r="G58" i="4" s="1"/>
  <c r="J58" i="4" s="1"/>
</calcChain>
</file>

<file path=xl/sharedStrings.xml><?xml version="1.0" encoding="utf-8"?>
<sst xmlns="http://schemas.openxmlformats.org/spreadsheetml/2006/main" count="2533" uniqueCount="212">
  <si>
    <t xml:space="preserve"> </t>
  </si>
  <si>
    <t xml:space="preserve">1.- Predimensionamiento </t>
  </si>
  <si>
    <t>≥</t>
  </si>
  <si>
    <t>TOTAL:</t>
  </si>
  <si>
    <t>TOTAL :</t>
  </si>
  <si>
    <t>Y14</t>
  </si>
  <si>
    <t>Y13</t>
  </si>
  <si>
    <t>Y12</t>
  </si>
  <si>
    <t>X12</t>
  </si>
  <si>
    <t>Y11</t>
  </si>
  <si>
    <t>X11</t>
  </si>
  <si>
    <t>Y10</t>
  </si>
  <si>
    <t>X10</t>
  </si>
  <si>
    <t>Y9</t>
  </si>
  <si>
    <t>X9</t>
  </si>
  <si>
    <t>Y8</t>
  </si>
  <si>
    <t>X8</t>
  </si>
  <si>
    <t>Y7</t>
  </si>
  <si>
    <t>X7</t>
  </si>
  <si>
    <t>Y6</t>
  </si>
  <si>
    <t>X6</t>
  </si>
  <si>
    <t>Y5</t>
  </si>
  <si>
    <t>X5</t>
  </si>
  <si>
    <t>Y4</t>
  </si>
  <si>
    <t>X4</t>
  </si>
  <si>
    <t>Y3</t>
  </si>
  <si>
    <t>X3</t>
  </si>
  <si>
    <t>Y2</t>
  </si>
  <si>
    <t>X2</t>
  </si>
  <si>
    <t>Y1</t>
  </si>
  <si>
    <t>X1</t>
  </si>
  <si>
    <t>Área (m2)</t>
  </si>
  <si>
    <t>t (m)</t>
  </si>
  <si>
    <t>L(m)</t>
  </si>
  <si>
    <t>Número de Pisos</t>
  </si>
  <si>
    <t>N =</t>
  </si>
  <si>
    <t>Suelo Intermedio</t>
  </si>
  <si>
    <t>S =</t>
  </si>
  <si>
    <t>Categoría C</t>
  </si>
  <si>
    <t>U =</t>
  </si>
  <si>
    <t>Zona 2</t>
  </si>
  <si>
    <t>Z =</t>
  </si>
  <si>
    <t>Según el RNE E-030 la ciudad de Jaén se encuentra en una zona sísmica 2.</t>
  </si>
  <si>
    <t>Factor Debido al tipo de Suelo</t>
  </si>
  <si>
    <t>S:</t>
  </si>
  <si>
    <t>Factor de Uso debido a la Categoría de la Edificación</t>
  </si>
  <si>
    <t>U:</t>
  </si>
  <si>
    <t>Factor de Sismo debido a la Zona</t>
  </si>
  <si>
    <t>Z:</t>
  </si>
  <si>
    <t>Dónde :</t>
  </si>
  <si>
    <t>3. APLICACIÓN DE LA NORMA E-030</t>
  </si>
  <si>
    <t>N:</t>
  </si>
  <si>
    <t>Numero de pisos</t>
  </si>
  <si>
    <t>2.- Area de la planta</t>
  </si>
  <si>
    <t>L =</t>
  </si>
  <si>
    <t>A =</t>
  </si>
  <si>
    <t>Àrea =</t>
  </si>
  <si>
    <t>VERIFICACIÓN DE DENSIDAD DE MUROS</t>
  </si>
  <si>
    <t>Muro</t>
  </si>
  <si>
    <t>Densidad de muros X-X</t>
  </si>
  <si>
    <t>Densidad de muros Y-Y</t>
  </si>
  <si>
    <t>Nª Veces</t>
  </si>
  <si>
    <t>Comprobando en X-X:</t>
  </si>
  <si>
    <t>Comprabando en Y-Y:</t>
  </si>
  <si>
    <t>ANÁLISIS ESTRUCTURAL Y DISEÑO DE UNA EDIFICACIÓN DE 05 PISOS DE ALBAÑILERIA CONFINADA</t>
  </si>
  <si>
    <t>Tema   :</t>
  </si>
  <si>
    <t>Clase          :</t>
  </si>
  <si>
    <t>ALBAÑILERIA CONFINADA</t>
  </si>
  <si>
    <t>Universidad           :</t>
  </si>
  <si>
    <t>Universidad de Huanuco</t>
  </si>
  <si>
    <t>Curso         :</t>
  </si>
  <si>
    <t>ALBAÑILERIA ESTRUCTURAL</t>
  </si>
  <si>
    <t>Hecho por           :</t>
  </si>
  <si>
    <t>Facultad     :</t>
  </si>
  <si>
    <t>INGENIERIA</t>
  </si>
  <si>
    <t>Revisado por      :</t>
  </si>
  <si>
    <t>ING.CRISTHIAN JOSE YARLEQUE RAMIREZ</t>
  </si>
  <si>
    <t>Grupo         :</t>
  </si>
  <si>
    <t>C</t>
  </si>
  <si>
    <t>Fecha                  :</t>
  </si>
  <si>
    <t>PREDIMENCIONAMIENTO DE LOZA MACISA</t>
  </si>
  <si>
    <t>Formula</t>
  </si>
  <si>
    <t>datos(luz)</t>
  </si>
  <si>
    <t>Descripcion</t>
  </si>
  <si>
    <t>Resultados</t>
  </si>
  <si>
    <t>minimo espesor</t>
  </si>
  <si>
    <r>
      <rPr>
        <b/>
        <sz val="11"/>
        <rFont val="Swis721 Cn BT"/>
        <family val="2"/>
      </rPr>
      <t>L:</t>
    </r>
    <r>
      <rPr>
        <sz val="11"/>
        <rFont val="Swis721 Cn BT"/>
        <family val="2"/>
      </rPr>
      <t xml:space="preserve"> Es la altura libre entre los elementos de arriostre horizontales o la altura efectiva de pandeo.</t>
    </r>
  </si>
  <si>
    <t>maximo espesor</t>
  </si>
  <si>
    <t>Espesor Efectivo de la losa</t>
  </si>
  <si>
    <t>EL ESPESOR ES ACEPTABLE</t>
  </si>
  <si>
    <t>PREDIMENCIONAMIENTO DE LAS VIGAS PRINCIPALES Y SECUNDARIOS</t>
  </si>
  <si>
    <t>datos</t>
  </si>
  <si>
    <t>se tomo para las luces mayores existentes ,puede variar de acuerdo a la hubicasion del elemento estructural, pero con el mismo criterio de predimencionamiento</t>
  </si>
  <si>
    <r>
      <rPr>
        <b/>
        <sz val="11"/>
        <rFont val="Swis721 Cn BT"/>
        <family val="2"/>
      </rPr>
      <t>L:</t>
    </r>
    <r>
      <rPr>
        <sz val="11"/>
        <rFont val="Swis721 Cn BT"/>
        <family val="2"/>
      </rPr>
      <t xml:space="preserve"> Es la luz libre entre los elementos de columna a columna</t>
    </r>
  </si>
  <si>
    <t>el peralte de la viga principal sera un numero c/5 donde la base estara en relacion a los (1/2 o 2/3)H o el peralte sera del espesor de la losa</t>
  </si>
  <si>
    <t>vp      h=</t>
  </si>
  <si>
    <t>vp      b=</t>
  </si>
  <si>
    <t>PREDIMENCIONAMIENTO DE ESPESOR DE MUROS</t>
  </si>
  <si>
    <t>(Para zonas sísmicas 2,3 y 4)</t>
  </si>
  <si>
    <r>
      <rPr>
        <b/>
        <sz val="11"/>
        <rFont val="Swis721 Cn BT"/>
        <family val="2"/>
      </rPr>
      <t>h:</t>
    </r>
    <r>
      <rPr>
        <sz val="11"/>
        <rFont val="Swis721 Cn BT"/>
        <family val="2"/>
      </rPr>
      <t xml:space="preserve"> Es la altura libre entre los elementos de arriostre horizontales o la altura efectiva de pandeo</t>
    </r>
  </si>
  <si>
    <t>(Para zonas sísmicas 1)</t>
  </si>
  <si>
    <t>Espesor Efectivo del Muro sera:</t>
  </si>
  <si>
    <t>Por otro lado las columnas de confinamiento están distanciadas a menos del doble de la altura de entrepiso “h”</t>
  </si>
  <si>
    <t>“DISEÑO DE ALBAÑILERIA CONFINADA DE UNA VIVIENDA MULTIFAMILIAR DE 4 NIVELES”</t>
  </si>
  <si>
    <t xml:space="preserve">METRADO DE CARGAS </t>
  </si>
  <si>
    <t>PESO PROPIO DEL MURO (PISO TIPICO )</t>
  </si>
  <si>
    <t>PESO PROPIO DEL MURO (PUERTA )</t>
  </si>
  <si>
    <t xml:space="preserve">PESO DE LA LOSA </t>
  </si>
  <si>
    <t xml:space="preserve">PISO TERMINADO </t>
  </si>
  <si>
    <t>CARGA VIVA (PISO TIPICO</t>
  </si>
  <si>
    <t>CARGA VIVA  (AZOTEA)</t>
  </si>
  <si>
    <t xml:space="preserve">CARGA TOTAL DEL MURO </t>
  </si>
  <si>
    <t>PESO PROPIO DELRECUBREMIENTO DEL MURO</t>
  </si>
  <si>
    <t xml:space="preserve">CARGAS UNITARIAS </t>
  </si>
  <si>
    <t>und</t>
  </si>
  <si>
    <t xml:space="preserve">LONGITUD DEL MURO </t>
  </si>
  <si>
    <t xml:space="preserve">ESPESOR EFECTIVO </t>
  </si>
  <si>
    <t xml:space="preserve">ALTURA DEL MURO </t>
  </si>
  <si>
    <t xml:space="preserve">RECUBRIMIENTO </t>
  </si>
  <si>
    <t xml:space="preserve">AREA TRIBUTARIA </t>
  </si>
  <si>
    <t xml:space="preserve">ESPESOR DE LA LOSA ARMADA </t>
  </si>
  <si>
    <t xml:space="preserve">ESPESOR DE PISO TERMINADO </t>
  </si>
  <si>
    <t xml:space="preserve">ALTURA DE LA VIGA DINTEL </t>
  </si>
  <si>
    <t xml:space="preserve">ANCHO DE  LA PUERTA </t>
  </si>
  <si>
    <t xml:space="preserve">PESO ESPECIFICO ALBAÑERIA ESTRUCTURAL </t>
  </si>
  <si>
    <t>PESO ESPECIFICO ALBAÑERIA HUECA</t>
  </si>
  <si>
    <t xml:space="preserve">PESO ESPESIFICO DEL MORTERO </t>
  </si>
  <si>
    <t xml:space="preserve">PESO ESPECIFICO DEL CONCRETO </t>
  </si>
  <si>
    <t xml:space="preserve">PESO DEL PISO TERMINADO </t>
  </si>
  <si>
    <t xml:space="preserve">S/C TECHO TIPICO </t>
  </si>
  <si>
    <t xml:space="preserve">S/C ESCALERAS </t>
  </si>
  <si>
    <t>(t)</t>
  </si>
  <si>
    <t>(Hm)</t>
  </si>
  <si>
    <t>(Re)</t>
  </si>
  <si>
    <t>(At)</t>
  </si>
  <si>
    <t>(ept)</t>
  </si>
  <si>
    <t>(Hvd)</t>
  </si>
  <si>
    <t>(Ap)</t>
  </si>
  <si>
    <t>(e)</t>
  </si>
  <si>
    <t xml:space="preserve"> S/C AZOTEA               (S/C Azotea)</t>
  </si>
  <si>
    <t>tn/m3</t>
  </si>
  <si>
    <t>tn/cm /m2</t>
  </si>
  <si>
    <t>tn /m2</t>
  </si>
  <si>
    <t>(Lm)</t>
  </si>
  <si>
    <t xml:space="preserve">cantidad </t>
  </si>
  <si>
    <t xml:space="preserve">peso unitarios </t>
  </si>
  <si>
    <t xml:space="preserve">total </t>
  </si>
  <si>
    <t>m</t>
  </si>
  <si>
    <t>m2</t>
  </si>
  <si>
    <t xml:space="preserve">Distancias </t>
  </si>
  <si>
    <t>Lm*Hm*2*Re*</t>
  </si>
  <si>
    <t>t*Hvd*Ap/2*</t>
  </si>
  <si>
    <t>S/C azotea*At</t>
  </si>
  <si>
    <t>S/C *At</t>
  </si>
  <si>
    <t>ept*wpt*At</t>
  </si>
  <si>
    <t>e*At*</t>
  </si>
  <si>
    <t>Lm*t*</t>
  </si>
  <si>
    <t xml:space="preserve">DATOS: </t>
  </si>
  <si>
    <t>pm</t>
  </si>
  <si>
    <t>L</t>
  </si>
  <si>
    <t>t</t>
  </si>
  <si>
    <t>h</t>
  </si>
  <si>
    <t>DATOS DEL MURO X1 :</t>
  </si>
  <si>
    <t>X13</t>
  </si>
  <si>
    <t>X14</t>
  </si>
  <si>
    <t>Y15</t>
  </si>
  <si>
    <t>Y16</t>
  </si>
  <si>
    <t>Y17</t>
  </si>
  <si>
    <t>Y18</t>
  </si>
  <si>
    <t xml:space="preserve">MURO </t>
  </si>
  <si>
    <t>Cm</t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</si>
  <si>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X1</t>
    </r>
  </si>
  <si>
    <r>
      <t>ESFUERZO AXIAL MAXIMO:</t>
    </r>
    <r>
      <rPr>
        <b/>
        <u val="double"/>
        <sz val="20"/>
        <color theme="1"/>
        <rFont val="Algerian"/>
        <family val="5"/>
      </rPr>
      <t xml:space="preserve"> MURO X1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</si>
  <si>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X2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</si>
  <si>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X3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</si>
  <si>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X4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</si>
  <si>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X5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</si>
  <si>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X6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</si>
  <si>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X7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</si>
  <si>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X8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</si>
  <si>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X9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</si>
  <si>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X10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</si>
  <si>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X11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</si>
  <si>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X12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</si>
  <si>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X13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</si>
  <si>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X14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</si>
  <si>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</si>
  <si>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y2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</si>
  <si>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y3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</si>
  <si>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Y4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</si>
  <si>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Y5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</si>
  <si>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Y6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</si>
  <si>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Y7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</si>
  <si>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Y8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</si>
  <si>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Y9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</si>
  <si>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Y10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</si>
  <si>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Y11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</si>
  <si>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Y12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</si>
  <si>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Y13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</si>
  <si>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Y14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</si>
  <si>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Y15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</si>
  <si>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Y16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</si>
  <si>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Y17</t>
    </r>
  </si>
  <si>
    <r>
      <t xml:space="preserve">METRADO DE CARGAS:  </t>
    </r>
    <r>
      <rPr>
        <b/>
        <u val="double"/>
        <sz val="20"/>
        <color theme="1" tint="4.9989318521683403E-2"/>
        <rFont val="Algerian"/>
        <family val="5"/>
      </rPr>
      <t>MURO Y18</t>
    </r>
  </si>
  <si>
    <t>Pm</t>
  </si>
  <si>
    <t>Fa</t>
  </si>
  <si>
    <t xml:space="preserve">RESULTADOS </t>
  </si>
  <si>
    <t>DATOS DEL MURO Y :</t>
  </si>
  <si>
    <t>re</t>
  </si>
  <si>
    <t xml:space="preserve">MURO EN X </t>
  </si>
  <si>
    <t>MURO EN Y</t>
  </si>
  <si>
    <t xml:space="preserve">REMUEN DE LOS METRDOS DE TODA LA EDIFICACION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</si>
</sst>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S/&quot;\ * #,##0.00_-;\-&quot;S/&quot;\ * #,##0.00_-;_-&quot;S/&quot;\ * &quot;-&quot;??_-;_-@_-"/>
    <numFmt numFmtId="165" formatCode="0.000"/>
    <numFmt numFmtId="166" formatCode="0.00\ &quot;m&quot;"/>
    <numFmt numFmtId="167" formatCode="0.000\ &quot;m&quot;"/>
    <numFmt numFmtId="168" formatCode="&quot;t =&quot;\ 0.00\ &quot;m&quot;"/>
    <numFmt numFmtId="169" formatCode="0.00&quot; tn&quot;"/>
    <numFmt numFmtId="170" formatCode="0.00&quot; m&quot;"/>
    <numFmt numFmtId="171" formatCode="0&quot; Tn/m2&quot;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 tint="4.9989318521683403E-2"/>
      <name val="Swis721 Cn BT"/>
      <family val="2"/>
    </font>
    <font>
      <b/>
      <sz val="10"/>
      <color theme="1" tint="4.9989318521683403E-2"/>
      <name val="Swis721 Cn BT"/>
      <family val="2"/>
    </font>
    <font>
      <b/>
      <sz val="10"/>
      <name val="Swis721 Cn BT"/>
      <family val="2"/>
    </font>
    <font>
      <b/>
      <u/>
      <sz val="12"/>
      <color theme="1"/>
      <name val="Swis721 Cn BT"/>
      <family val="2"/>
    </font>
    <font>
      <b/>
      <sz val="11"/>
      <name val="Swis721 Cn BT"/>
      <family val="2"/>
    </font>
    <font>
      <sz val="12"/>
      <color indexed="8"/>
      <name val="Swis721 Cn BT"/>
      <family val="2"/>
    </font>
    <font>
      <sz val="10"/>
      <name val="Swis721 Cn BT"/>
      <family val="2"/>
    </font>
    <font>
      <b/>
      <sz val="11"/>
      <color theme="1" tint="4.9989318521683403E-2"/>
      <name val="Swis721 Cn BT"/>
      <family val="2"/>
    </font>
    <font>
      <sz val="11"/>
      <name val="Swis721 Cn BT"/>
      <family val="2"/>
    </font>
    <font>
      <sz val="11"/>
      <color theme="1" tint="4.9989318521683403E-2"/>
      <name val="Swis721 Cn BT"/>
      <family val="2"/>
    </font>
    <font>
      <b/>
      <sz val="12"/>
      <color theme="1" tint="4.9989318521683403E-2"/>
      <name val="Swis721 Cn BT"/>
      <family val="2"/>
    </font>
    <font>
      <sz val="9"/>
      <color theme="1" tint="4.9989318521683403E-2"/>
      <name val="Swis721 Cn BT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 val="double"/>
      <sz val="20"/>
      <color rgb="FFFF0000"/>
      <name val="Algerian"/>
      <family val="5"/>
    </font>
    <font>
      <b/>
      <sz val="12"/>
      <color theme="0"/>
      <name val="Calibri"/>
      <family val="2"/>
      <scheme val="minor"/>
    </font>
    <font>
      <b/>
      <u val="double"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b/>
      <u val="double"/>
      <sz val="20"/>
      <color theme="1" tint="4.9989318521683403E-2"/>
      <name val="Algerian"/>
      <family val="5"/>
    </font>
    <font>
      <b/>
      <u val="double"/>
      <sz val="20"/>
      <color theme="1"/>
      <name val="Algerian"/>
      <family val="5"/>
    </font>
    <font>
      <b/>
      <sz val="14"/>
      <name val="Algerian"/>
      <family val="5"/>
    </font>
    <font>
      <sz val="16"/>
      <color rgb="FFFF0000"/>
      <name val="Algerian"/>
      <family val="5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3" fillId="0" borderId="0"/>
  </cellStyleXfs>
  <cellXfs count="258">
    <xf numFmtId="0" fontId="0" fillId="0" borderId="0" xfId="0"/>
    <xf numFmtId="0" fontId="4" fillId="0" borderId="0" xfId="0" applyFont="1" applyAlignment="1">
      <alignment horizontal="center"/>
    </xf>
    <xf numFmtId="2" fontId="0" fillId="0" borderId="2" xfId="0" applyNumberFormat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7" xfId="0" applyBorder="1"/>
    <xf numFmtId="0" fontId="7" fillId="0" borderId="0" xfId="0" applyFont="1" applyAlignment="1">
      <alignment horizontal="center"/>
    </xf>
    <xf numFmtId="0" fontId="0" fillId="0" borderId="5" xfId="0" applyBorder="1"/>
    <xf numFmtId="2" fontId="8" fillId="0" borderId="0" xfId="0" applyNumberFormat="1" applyFont="1" applyAlignment="1">
      <alignment horizontal="center"/>
    </xf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/>
    <xf numFmtId="0" fontId="3" fillId="0" borderId="0" xfId="0" applyFont="1"/>
    <xf numFmtId="0" fontId="3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7" fillId="8" borderId="2" xfId="0" applyFont="1" applyFill="1" applyBorder="1" applyAlignment="1">
      <alignment horizontal="center"/>
    </xf>
    <xf numFmtId="2" fontId="8" fillId="9" borderId="2" xfId="0" applyNumberFormat="1" applyFont="1" applyFill="1" applyBorder="1" applyAlignment="1">
      <alignment horizontal="center"/>
    </xf>
    <xf numFmtId="0" fontId="6" fillId="4" borderId="0" xfId="0" applyFont="1" applyFill="1"/>
    <xf numFmtId="0" fontId="2" fillId="5" borderId="0" xfId="0" applyFont="1" applyFill="1"/>
    <xf numFmtId="0" fontId="0" fillId="7" borderId="14" xfId="0" applyFill="1" applyBorder="1" applyAlignment="1">
      <alignment horizontal="right"/>
    </xf>
    <xf numFmtId="0" fontId="0" fillId="7" borderId="15" xfId="0" applyFill="1" applyBorder="1"/>
    <xf numFmtId="0" fontId="0" fillId="7" borderId="16" xfId="0" applyFill="1" applyBorder="1" applyAlignment="1">
      <alignment horizontal="right"/>
    </xf>
    <xf numFmtId="0" fontId="0" fillId="7" borderId="17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18" xfId="0" applyFill="1" applyBorder="1" applyAlignment="1">
      <alignment horizontal="right"/>
    </xf>
    <xf numFmtId="0" fontId="0" fillId="11" borderId="13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65" fontId="1" fillId="10" borderId="22" xfId="0" applyNumberFormat="1" applyFont="1" applyFill="1" applyBorder="1" applyAlignment="1">
      <alignment horizontal="right"/>
    </xf>
    <xf numFmtId="0" fontId="5" fillId="10" borderId="23" xfId="0" applyFont="1" applyFill="1" applyBorder="1" applyAlignment="1">
      <alignment horizontal="center"/>
    </xf>
    <xf numFmtId="165" fontId="1" fillId="10" borderId="24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14" fillId="0" borderId="0" xfId="2" applyNumberFormat="1" applyFont="1" applyAlignment="1">
      <alignment horizontal="right" vertical="center"/>
    </xf>
    <xf numFmtId="0" fontId="14" fillId="0" borderId="2" xfId="2" applyFont="1" applyBorder="1" applyAlignment="1">
      <alignment horizontal="distributed" vertical="top"/>
    </xf>
    <xf numFmtId="0" fontId="14" fillId="0" borderId="2" xfId="2" applyFont="1" applyBorder="1" applyAlignment="1">
      <alignment horizontal="left" vertical="top"/>
    </xf>
    <xf numFmtId="0" fontId="14" fillId="0" borderId="10" xfId="2" applyFont="1" applyBorder="1" applyAlignment="1">
      <alignment vertical="center"/>
    </xf>
    <xf numFmtId="0" fontId="14" fillId="0" borderId="12" xfId="2" applyFont="1" applyBorder="1" applyAlignment="1">
      <alignment vertical="center"/>
    </xf>
    <xf numFmtId="0" fontId="18" fillId="13" borderId="0" xfId="0" quotePrefix="1" applyFont="1" applyFill="1" applyAlignment="1" applyProtection="1">
      <alignment horizontal="left" vertical="top" indent="1"/>
      <protection locked="0"/>
    </xf>
    <xf numFmtId="0" fontId="19" fillId="13" borderId="0" xfId="2" applyFont="1" applyFill="1" applyAlignment="1">
      <alignment vertical="center" wrapText="1"/>
    </xf>
    <xf numFmtId="0" fontId="19" fillId="0" borderId="0" xfId="2" applyFont="1" applyAlignment="1">
      <alignment vertical="center" wrapText="1"/>
    </xf>
    <xf numFmtId="0" fontId="20" fillId="0" borderId="0" xfId="2" applyFont="1" applyAlignment="1">
      <alignment vertical="center"/>
    </xf>
    <xf numFmtId="0" fontId="21" fillId="0" borderId="13" xfId="2" applyFont="1" applyBorder="1" applyAlignment="1">
      <alignment horizontal="center" vertical="center"/>
    </xf>
    <xf numFmtId="2" fontId="21" fillId="0" borderId="13" xfId="2" applyNumberFormat="1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2" fontId="14" fillId="0" borderId="0" xfId="2" applyNumberFormat="1" applyFont="1" applyAlignment="1">
      <alignment horizontal="center" vertical="center"/>
    </xf>
    <xf numFmtId="2" fontId="15" fillId="0" borderId="0" xfId="2" applyNumberFormat="1" applyFont="1" applyAlignment="1">
      <alignment vertical="center"/>
    </xf>
    <xf numFmtId="0" fontId="21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left" vertical="center"/>
    </xf>
    <xf numFmtId="2" fontId="21" fillId="0" borderId="0" xfId="2" applyNumberFormat="1" applyFont="1" applyAlignment="1">
      <alignment horizontal="center" vertical="center"/>
    </xf>
    <xf numFmtId="0" fontId="21" fillId="0" borderId="0" xfId="2" applyFont="1" applyAlignment="1">
      <alignment vertical="center"/>
    </xf>
    <xf numFmtId="0" fontId="18" fillId="0" borderId="0" xfId="0" quotePrefix="1" applyFont="1" applyAlignment="1" applyProtection="1">
      <alignment horizontal="left" vertical="top" indent="1"/>
      <protection locked="0"/>
    </xf>
    <xf numFmtId="166" fontId="21" fillId="14" borderId="28" xfId="2" applyNumberFormat="1" applyFont="1" applyFill="1" applyBorder="1" applyAlignment="1">
      <alignment horizontal="center" vertical="center"/>
    </xf>
    <xf numFmtId="167" fontId="21" fillId="0" borderId="0" xfId="2" applyNumberFormat="1" applyFont="1" applyAlignment="1">
      <alignment horizontal="center" vertical="center"/>
    </xf>
    <xf numFmtId="166" fontId="21" fillId="14" borderId="13" xfId="2" applyNumberFormat="1" applyFont="1" applyFill="1" applyBorder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vertical="center" wrapText="1"/>
    </xf>
    <xf numFmtId="0" fontId="6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2" borderId="36" xfId="0" applyFill="1" applyBorder="1" applyAlignment="1">
      <alignment horizontal="center"/>
    </xf>
    <xf numFmtId="165" fontId="0" fillId="2" borderId="36" xfId="0" applyNumberFormat="1" applyFill="1" applyBorder="1"/>
    <xf numFmtId="0" fontId="0" fillId="2" borderId="44" xfId="0" applyFill="1" applyBorder="1"/>
    <xf numFmtId="0" fontId="0" fillId="2" borderId="46" xfId="0" applyFill="1" applyBorder="1" applyAlignment="1">
      <alignment horizontal="center"/>
    </xf>
    <xf numFmtId="165" fontId="0" fillId="2" borderId="46" xfId="0" applyNumberFormat="1" applyFill="1" applyBorder="1"/>
    <xf numFmtId="0" fontId="0" fillId="2" borderId="45" xfId="0" applyFill="1" applyBorder="1"/>
    <xf numFmtId="0" fontId="0" fillId="2" borderId="14" xfId="0" applyFill="1" applyBorder="1" applyAlignment="1"/>
    <xf numFmtId="0" fontId="0" fillId="2" borderId="15" xfId="0" applyFill="1" applyBorder="1" applyAlignment="1"/>
    <xf numFmtId="2" fontId="0" fillId="2" borderId="36" xfId="0" applyNumberFormat="1" applyFill="1" applyBorder="1" applyAlignment="1">
      <alignment horizontal="right"/>
    </xf>
    <xf numFmtId="0" fontId="0" fillId="2" borderId="44" xfId="0" applyFill="1" applyBorder="1" applyAlignment="1">
      <alignment horizontal="left"/>
    </xf>
    <xf numFmtId="2" fontId="0" fillId="2" borderId="46" xfId="0" applyNumberFormat="1" applyFill="1" applyBorder="1" applyAlignment="1">
      <alignment horizontal="right"/>
    </xf>
    <xf numFmtId="0" fontId="0" fillId="2" borderId="45" xfId="0" applyFill="1" applyBorder="1" applyAlignment="1">
      <alignment horizontal="left"/>
    </xf>
    <xf numFmtId="0" fontId="2" fillId="17" borderId="2" xfId="0" applyFont="1" applyFill="1" applyBorder="1" applyAlignment="1">
      <alignment horizontal="center"/>
    </xf>
    <xf numFmtId="0" fontId="0" fillId="2" borderId="2" xfId="0" applyFill="1" applyBorder="1"/>
    <xf numFmtId="169" fontId="0" fillId="10" borderId="2" xfId="0" applyNumberFormat="1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165" fontId="0" fillId="16" borderId="2" xfId="0" applyNumberFormat="1" applyFill="1" applyBorder="1" applyAlignment="1">
      <alignment horizontal="center"/>
    </xf>
    <xf numFmtId="0" fontId="3" fillId="2" borderId="2" xfId="0" applyFont="1" applyFill="1" applyBorder="1" applyAlignment="1"/>
    <xf numFmtId="0" fontId="0" fillId="19" borderId="2" xfId="0" applyFill="1" applyBorder="1" applyAlignment="1">
      <alignment horizontal="right"/>
    </xf>
    <xf numFmtId="0" fontId="0" fillId="19" borderId="2" xfId="0" applyFill="1" applyBorder="1"/>
    <xf numFmtId="170" fontId="0" fillId="13" borderId="2" xfId="0" applyNumberFormat="1" applyFill="1" applyBorder="1"/>
    <xf numFmtId="169" fontId="0" fillId="13" borderId="2" xfId="0" applyNumberFormat="1" applyFill="1" applyBorder="1"/>
    <xf numFmtId="171" fontId="0" fillId="13" borderId="2" xfId="0" applyNumberFormat="1" applyFill="1" applyBorder="1"/>
    <xf numFmtId="0" fontId="34" fillId="10" borderId="13" xfId="0" applyFont="1" applyFill="1" applyBorder="1" applyAlignment="1">
      <alignment horizontal="center"/>
    </xf>
    <xf numFmtId="169" fontId="2" fillId="5" borderId="13" xfId="0" applyNumberFormat="1" applyFont="1" applyFill="1" applyBorder="1"/>
    <xf numFmtId="0" fontId="2" fillId="5" borderId="13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/>
    </xf>
    <xf numFmtId="0" fontId="0" fillId="0" borderId="14" xfId="0" applyBorder="1"/>
    <xf numFmtId="0" fontId="0" fillId="0" borderId="29" xfId="0" applyBorder="1"/>
    <xf numFmtId="0" fontId="0" fillId="0" borderId="15" xfId="0" applyBorder="1"/>
    <xf numFmtId="0" fontId="0" fillId="0" borderId="18" xfId="0" applyBorder="1"/>
    <xf numFmtId="0" fontId="0" fillId="0" borderId="17" xfId="0" applyBorder="1"/>
    <xf numFmtId="0" fontId="29" fillId="0" borderId="0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9" fontId="0" fillId="0" borderId="0" xfId="0" applyNumberFormat="1" applyBorder="1"/>
    <xf numFmtId="169" fontId="0" fillId="0" borderId="17" xfId="0" applyNumberFormat="1" applyBorder="1"/>
    <xf numFmtId="169" fontId="0" fillId="0" borderId="20" xfId="0" applyNumberFormat="1" applyBorder="1"/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2" fillId="17" borderId="35" xfId="0" applyFont="1" applyFill="1" applyBorder="1" applyAlignment="1">
      <alignment horizontal="center"/>
    </xf>
    <xf numFmtId="0" fontId="23" fillId="0" borderId="0" xfId="2" applyFont="1" applyAlignment="1">
      <alignment horizontal="center" vertical="center" wrapText="1"/>
    </xf>
    <xf numFmtId="0" fontId="23" fillId="0" borderId="14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3" fillId="0" borderId="19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166" fontId="22" fillId="8" borderId="28" xfId="2" applyNumberFormat="1" applyFont="1" applyFill="1" applyBorder="1" applyAlignment="1">
      <alignment horizontal="center" vertical="center"/>
    </xf>
    <xf numFmtId="166" fontId="22" fillId="8" borderId="30" xfId="2" applyNumberFormat="1" applyFont="1" applyFill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168" fontId="24" fillId="10" borderId="32" xfId="2" applyNumberFormat="1" applyFont="1" applyFill="1" applyBorder="1" applyAlignment="1">
      <alignment horizontal="center" vertical="center"/>
    </xf>
    <xf numFmtId="168" fontId="24" fillId="10" borderId="33" xfId="2" applyNumberFormat="1" applyFont="1" applyFill="1" applyBorder="1" applyAlignment="1">
      <alignment horizontal="center" vertical="center"/>
    </xf>
    <xf numFmtId="0" fontId="22" fillId="0" borderId="14" xfId="2" applyFont="1" applyBorder="1" applyAlignment="1">
      <alignment horizontal="center" vertical="center" wrapText="1"/>
    </xf>
    <xf numFmtId="0" fontId="22" fillId="0" borderId="29" xfId="2" applyFont="1" applyBorder="1" applyAlignment="1">
      <alignment horizontal="center" vertical="center" wrapText="1"/>
    </xf>
    <xf numFmtId="0" fontId="22" fillId="0" borderId="15" xfId="2" applyFont="1" applyBorder="1" applyAlignment="1">
      <alignment horizontal="center" vertical="center" wrapText="1"/>
    </xf>
    <xf numFmtId="0" fontId="22" fillId="0" borderId="18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21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166" fontId="22" fillId="8" borderId="31" xfId="2" applyNumberFormat="1" applyFont="1" applyFill="1" applyBorder="1" applyAlignment="1">
      <alignment horizontal="center" vertical="center"/>
    </xf>
    <xf numFmtId="167" fontId="21" fillId="14" borderId="28" xfId="2" applyNumberFormat="1" applyFont="1" applyFill="1" applyBorder="1" applyAlignment="1">
      <alignment horizontal="center" vertical="center"/>
    </xf>
    <xf numFmtId="167" fontId="21" fillId="14" borderId="30" xfId="2" applyNumberFormat="1" applyFont="1" applyFill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27" xfId="2" applyFont="1" applyBorder="1" applyAlignment="1">
      <alignment horizontal="center" vertical="center"/>
    </xf>
    <xf numFmtId="0" fontId="25" fillId="0" borderId="14" xfId="2" applyFont="1" applyBorder="1" applyAlignment="1">
      <alignment horizontal="center" vertical="center" wrapText="1"/>
    </xf>
    <xf numFmtId="0" fontId="25" fillId="0" borderId="29" xfId="2" applyFont="1" applyBorder="1" applyAlignment="1">
      <alignment horizontal="center" vertical="center" wrapText="1"/>
    </xf>
    <xf numFmtId="0" fontId="25" fillId="0" borderId="15" xfId="2" applyFont="1" applyBorder="1" applyAlignment="1">
      <alignment horizontal="center" vertical="center" wrapText="1"/>
    </xf>
    <xf numFmtId="0" fontId="25" fillId="0" borderId="18" xfId="2" applyFont="1" applyBorder="1" applyAlignment="1">
      <alignment horizontal="center" vertical="center" wrapText="1"/>
    </xf>
    <xf numFmtId="0" fontId="25" fillId="0" borderId="0" xfId="2" applyFont="1" applyAlignment="1">
      <alignment horizontal="center" vertical="center" wrapText="1"/>
    </xf>
    <xf numFmtId="0" fontId="25" fillId="0" borderId="17" xfId="2" applyFont="1" applyBorder="1" applyAlignment="1">
      <alignment horizontal="center" vertical="center" wrapText="1"/>
    </xf>
    <xf numFmtId="0" fontId="25" fillId="0" borderId="19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21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168" fontId="24" fillId="13" borderId="32" xfId="2" applyNumberFormat="1" applyFont="1" applyFill="1" applyBorder="1" applyAlignment="1">
      <alignment horizontal="right" vertical="center"/>
    </xf>
    <xf numFmtId="168" fontId="24" fillId="13" borderId="33" xfId="2" applyNumberFormat="1" applyFont="1" applyFill="1" applyBorder="1" applyAlignment="1">
      <alignment horizontal="right" vertical="center"/>
    </xf>
    <xf numFmtId="168" fontId="24" fillId="15" borderId="32" xfId="2" applyNumberFormat="1" applyFont="1" applyFill="1" applyBorder="1" applyAlignment="1">
      <alignment horizontal="right" vertical="center"/>
    </xf>
    <xf numFmtId="168" fontId="24" fillId="15" borderId="33" xfId="2" applyNumberFormat="1" applyFont="1" applyFill="1" applyBorder="1" applyAlignment="1">
      <alignment horizontal="right" vertical="center"/>
    </xf>
    <xf numFmtId="0" fontId="16" fillId="0" borderId="10" xfId="2" quotePrefix="1" applyFont="1" applyBorder="1" applyAlignment="1">
      <alignment horizontal="center" vertical="center" wrapText="1"/>
    </xf>
    <xf numFmtId="0" fontId="16" fillId="0" borderId="12" xfId="2" quotePrefix="1" applyFont="1" applyBorder="1" applyAlignment="1">
      <alignment horizontal="center" vertical="center" wrapText="1"/>
    </xf>
    <xf numFmtId="0" fontId="16" fillId="0" borderId="11" xfId="2" quotePrefix="1" applyFont="1" applyBorder="1" applyAlignment="1">
      <alignment horizontal="center" vertical="center" wrapText="1"/>
    </xf>
    <xf numFmtId="0" fontId="17" fillId="4" borderId="10" xfId="2" applyFont="1" applyFill="1" applyBorder="1" applyAlignment="1">
      <alignment horizontal="center" vertical="center" wrapText="1"/>
    </xf>
    <xf numFmtId="0" fontId="17" fillId="4" borderId="12" xfId="2" applyFont="1" applyFill="1" applyBorder="1" applyAlignment="1">
      <alignment horizontal="center" vertical="center" wrapText="1"/>
    </xf>
    <xf numFmtId="2" fontId="14" fillId="0" borderId="10" xfId="2" applyNumberFormat="1" applyFont="1" applyBorder="1" applyAlignment="1">
      <alignment horizontal="left" vertical="center" indent="1"/>
    </xf>
    <xf numFmtId="2" fontId="14" fillId="0" borderId="11" xfId="2" applyNumberFormat="1" applyFont="1" applyBorder="1" applyAlignment="1">
      <alignment horizontal="left" vertical="center" indent="1"/>
    </xf>
    <xf numFmtId="2" fontId="16" fillId="0" borderId="10" xfId="2" applyNumberFormat="1" applyFont="1" applyBorder="1" applyAlignment="1">
      <alignment horizontal="center" vertical="center"/>
    </xf>
    <xf numFmtId="2" fontId="16" fillId="0" borderId="12" xfId="2" applyNumberFormat="1" applyFont="1" applyBorder="1" applyAlignment="1">
      <alignment horizontal="center" vertical="center"/>
    </xf>
    <xf numFmtId="2" fontId="16" fillId="0" borderId="11" xfId="2" applyNumberFormat="1" applyFont="1" applyBorder="1" applyAlignment="1">
      <alignment horizontal="center" vertical="center"/>
    </xf>
    <xf numFmtId="2" fontId="16" fillId="0" borderId="2" xfId="2" applyNumberFormat="1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35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2" fontId="14" fillId="0" borderId="9" xfId="2" applyNumberFormat="1" applyFont="1" applyBorder="1" applyAlignment="1">
      <alignment horizontal="center" vertical="center"/>
    </xf>
    <xf numFmtId="2" fontId="14" fillId="0" borderId="7" xfId="2" applyNumberFormat="1" applyFont="1" applyBorder="1" applyAlignment="1">
      <alignment horizontal="center" vertical="center"/>
    </xf>
    <xf numFmtId="2" fontId="14" fillId="0" borderId="4" xfId="2" applyNumberFormat="1" applyFont="1" applyBorder="1" applyAlignment="1">
      <alignment horizontal="center" vertical="center"/>
    </xf>
    <xf numFmtId="2" fontId="14" fillId="0" borderId="3" xfId="2" applyNumberFormat="1" applyFont="1" applyBorder="1" applyAlignment="1">
      <alignment horizontal="center" vertical="center"/>
    </xf>
    <xf numFmtId="2" fontId="14" fillId="0" borderId="2" xfId="2" applyNumberFormat="1" applyFont="1" applyBorder="1" applyAlignment="1">
      <alignment horizontal="distributed" vertical="center" indent="1"/>
    </xf>
    <xf numFmtId="2" fontId="16" fillId="0" borderId="2" xfId="2" applyNumberFormat="1" applyFont="1" applyBorder="1" applyAlignment="1">
      <alignment horizontal="center" vertical="center" wrapText="1"/>
    </xf>
    <xf numFmtId="14" fontId="16" fillId="0" borderId="2" xfId="2" quotePrefix="1" applyNumberFormat="1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2" fillId="12" borderId="0" xfId="0" applyFont="1" applyFill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30" fillId="16" borderId="0" xfId="0" applyFont="1" applyFill="1" applyBorder="1" applyAlignment="1">
      <alignment horizontal="center"/>
    </xf>
    <xf numFmtId="0" fontId="31" fillId="17" borderId="22" xfId="0" applyFont="1" applyFill="1" applyBorder="1" applyAlignment="1">
      <alignment horizontal="center"/>
    </xf>
    <xf numFmtId="0" fontId="31" fillId="17" borderId="23" xfId="0" applyFont="1" applyFill="1" applyBorder="1" applyAlignment="1">
      <alignment horizontal="center"/>
    </xf>
    <xf numFmtId="0" fontId="31" fillId="17" borderId="24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7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7" fillId="2" borderId="10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27" fillId="2" borderId="11" xfId="0" applyFont="1" applyFill="1" applyBorder="1" applyAlignment="1">
      <alignment horizontal="left"/>
    </xf>
    <xf numFmtId="0" fontId="0" fillId="18" borderId="2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32" fillId="17" borderId="9" xfId="0" applyFont="1" applyFill="1" applyBorder="1" applyAlignment="1">
      <alignment horizontal="center" vertical="center"/>
    </xf>
    <xf numFmtId="0" fontId="32" fillId="17" borderId="8" xfId="0" applyFont="1" applyFill="1" applyBorder="1" applyAlignment="1">
      <alignment horizontal="center" vertical="center"/>
    </xf>
    <xf numFmtId="0" fontId="32" fillId="17" borderId="7" xfId="0" applyFont="1" applyFill="1" applyBorder="1" applyAlignment="1">
      <alignment horizontal="center" vertical="center"/>
    </xf>
    <xf numFmtId="0" fontId="32" fillId="17" borderId="4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/>
    </xf>
    <xf numFmtId="0" fontId="32" fillId="17" borderId="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 wrapText="1"/>
    </xf>
    <xf numFmtId="0" fontId="33" fillId="17" borderId="10" xfId="0" applyFont="1" applyFill="1" applyBorder="1" applyAlignment="1">
      <alignment horizontal="center"/>
    </xf>
    <xf numFmtId="0" fontId="33" fillId="17" borderId="12" xfId="0" applyFont="1" applyFill="1" applyBorder="1" applyAlignment="1">
      <alignment horizontal="center"/>
    </xf>
    <xf numFmtId="0" fontId="37" fillId="16" borderId="22" xfId="0" applyFont="1" applyFill="1" applyBorder="1" applyAlignment="1">
      <alignment horizontal="center"/>
    </xf>
    <xf numFmtId="0" fontId="37" fillId="16" borderId="23" xfId="0" applyFont="1" applyFill="1" applyBorder="1" applyAlignment="1">
      <alignment horizontal="center"/>
    </xf>
    <xf numFmtId="0" fontId="37" fillId="16" borderId="24" xfId="0" applyFont="1" applyFill="1" applyBorder="1" applyAlignment="1">
      <alignment horizontal="center"/>
    </xf>
    <xf numFmtId="0" fontId="38" fillId="16" borderId="0" xfId="0" applyFont="1" applyFill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tmp"/><Relationship Id="rId2" Type="http://schemas.openxmlformats.org/officeDocument/2006/relationships/image" Target="../media/image5.tmp"/><Relationship Id="rId1" Type="http://schemas.openxmlformats.org/officeDocument/2006/relationships/image" Target="../media/image4.png"/><Relationship Id="rId6" Type="http://schemas.openxmlformats.org/officeDocument/2006/relationships/image" Target="../media/image9.tmp"/><Relationship Id="rId5" Type="http://schemas.openxmlformats.org/officeDocument/2006/relationships/image" Target="../media/image8.tmp"/><Relationship Id="rId4" Type="http://schemas.openxmlformats.org/officeDocument/2006/relationships/image" Target="../media/image7.tmp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289892</xdr:colOff>
      <xdr:row>45</xdr:row>
      <xdr:rowOff>49697</xdr:rowOff>
    </xdr:from>
    <xdr:to>
      <xdr:col>9</xdr:col>
      <xdr:colOff>423580</xdr:colOff>
      <xdr:row>51</xdr:row>
      <xdr:rowOff>78538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D887C720-465F-4E5A-AEB8-8D7373F74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1892" y="9061175"/>
          <a:ext cx="2419688" cy="1171841"/>
        </a:xfrm>
        <a:prstGeom prst="rect">
          <a:avLst/>
        </a:prstGeom>
      </xdr:spPr>
    </xdr:pic>
    <xdr:clientData/>
  </xdr:twoCellAnchor>
  <xdr:oneCellAnchor>
    <xdr:from>
      <xdr:col>0</xdr:col>
      <xdr:colOff>377403</xdr:colOff>
      <xdr:row>16</xdr:row>
      <xdr:rowOff>44929</xdr:rowOff>
    </xdr:from>
    <xdr:ext cx="484556" cy="3169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2">
              <a:extLst>
                <a:ext uri="{FF2B5EF4-FFF2-40B4-BE49-F238E27FC236}">
                  <a16:creationId xmlns:a16="http://schemas.microsoft.com/office/drawing/2014/main" xmlns="" id="{2102D9C7-E6B7-416D-8DE8-2098660401EC}"/>
                </a:ext>
              </a:extLst>
            </xdr:cNvPr>
            <xdr:cNvSpPr txBox="1"/>
          </xdr:nvSpPr>
          <xdr:spPr>
            <a:xfrm>
              <a:off x="606003" y="7141054"/>
              <a:ext cx="484556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PE" sz="1100" b="0" i="0">
                        <a:latin typeface="Cambria Math" panose="02040503050406030204" pitchFamily="18" charset="0"/>
                      </a:rPr>
                      <m:t>t</m:t>
                    </m:r>
                    <m:r>
                      <a:rPr lang="es-PE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P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L</m:t>
                        </m:r>
                      </m:num>
                      <m:den>
                        <m:r>
                          <a:rPr lang="es-P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40</m:t>
                        </m:r>
                      </m:den>
                    </m:f>
                    <m:r>
                      <a:rPr lang="es-PE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PE" sz="1100" b="0" i="0">
                <a:latin typeface="Bodoni Bk BT" panose="02070603070706020303" pitchFamily="18" charset="0"/>
              </a:endParaRPr>
            </a:p>
          </xdr:txBody>
        </xdr:sp>
      </mc:Choice>
      <mc:Fallback xmlns="">
        <xdr:sp macro="" textlink="">
          <xdr:nvSpPr>
            <xdr:cNvPr id="19" name="CuadroTexto 12">
              <a:extLst>
                <a:ext uri="{FF2B5EF4-FFF2-40B4-BE49-F238E27FC236}">
                  <a16:creationId xmlns:a16="http://schemas.microsoft.com/office/drawing/2014/main" id="{2102D9C7-E6B7-416D-8DE8-2098660401EC}"/>
                </a:ext>
              </a:extLst>
            </xdr:cNvPr>
            <xdr:cNvSpPr txBox="1"/>
          </xdr:nvSpPr>
          <xdr:spPr>
            <a:xfrm>
              <a:off x="606003" y="7141054"/>
              <a:ext cx="484556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t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≥L/40   </a:t>
              </a:r>
              <a:endParaRPr lang="es-PE" sz="1100" b="0" i="0">
                <a:latin typeface="Bodoni Bk BT" panose="02070603070706020303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60571</xdr:colOff>
      <xdr:row>18</xdr:row>
      <xdr:rowOff>42913</xdr:rowOff>
    </xdr:from>
    <xdr:ext cx="1024451" cy="3307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3">
              <a:extLst>
                <a:ext uri="{FF2B5EF4-FFF2-40B4-BE49-F238E27FC236}">
                  <a16:creationId xmlns:a16="http://schemas.microsoft.com/office/drawing/2014/main" xmlns="" id="{0B13FBC0-A679-4A5E-850E-2A191A4B19D3}"/>
                </a:ext>
              </a:extLst>
            </xdr:cNvPr>
            <xdr:cNvSpPr txBox="1"/>
          </xdr:nvSpPr>
          <xdr:spPr>
            <a:xfrm>
              <a:off x="289171" y="7529563"/>
              <a:ext cx="1024451" cy="3307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≥</m:t>
                    </m:r>
                    <m:r>
                      <m:rPr>
                        <m:sty m:val="p"/>
                      </m:rP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H</m:t>
                    </m:r>
                    <m:d>
                      <m:dPr>
                        <m:ctrlPr>
                          <a:rPr lang="es-PE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m:rPr>
                            <m:sty m:val="p"/>
                          </m:rPr>
                          <a:rPr lang="es-PE" sz="11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aligerado</m:t>
                        </m:r>
                      </m:e>
                    </m:d>
                  </m:oMath>
                </m:oMathPara>
              </a14:m>
              <a:endParaRPr lang="es-PE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−5</m:t>
                    </m:r>
                    <m:r>
                      <m:rPr>
                        <m:sty m:val="p"/>
                      </m:rP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cm</m:t>
                    </m:r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PE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0" name="CuadroTexto 13">
              <a:extLst>
                <a:ext uri="{FF2B5EF4-FFF2-40B4-BE49-F238E27FC236}">
                  <a16:creationId xmlns:a16="http://schemas.microsoft.com/office/drawing/2014/main" id="{0B13FBC0-A679-4A5E-850E-2A191A4B19D3}"/>
                </a:ext>
              </a:extLst>
            </xdr:cNvPr>
            <xdr:cNvSpPr txBox="1"/>
          </xdr:nvSpPr>
          <xdr:spPr>
            <a:xfrm>
              <a:off x="289171" y="7529563"/>
              <a:ext cx="1024451" cy="3307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indent="0"/>
              <a:r>
                <a:rPr lang="es-PE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t≥H(aligerado)</a:t>
              </a:r>
            </a:p>
            <a:p>
              <a:pPr marL="0" indent="0"/>
              <a:r>
                <a:rPr lang="es-PE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−5cm </a:t>
              </a:r>
            </a:p>
          </xdr:txBody>
        </xdr:sp>
      </mc:Fallback>
    </mc:AlternateContent>
    <xdr:clientData/>
  </xdr:oneCellAnchor>
  <xdr:oneCellAnchor>
    <xdr:from>
      <xdr:col>0</xdr:col>
      <xdr:colOff>377403</xdr:colOff>
      <xdr:row>27</xdr:row>
      <xdr:rowOff>44929</xdr:rowOff>
    </xdr:from>
    <xdr:ext cx="484556" cy="315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15">
              <a:extLst>
                <a:ext uri="{FF2B5EF4-FFF2-40B4-BE49-F238E27FC236}">
                  <a16:creationId xmlns:a16="http://schemas.microsoft.com/office/drawing/2014/main" xmlns="" id="{243748FE-F8C5-4D76-93A2-2C869473AEB1}"/>
                </a:ext>
              </a:extLst>
            </xdr:cNvPr>
            <xdr:cNvSpPr txBox="1"/>
          </xdr:nvSpPr>
          <xdr:spPr>
            <a:xfrm>
              <a:off x="606003" y="9303229"/>
              <a:ext cx="484556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PE" sz="1100" b="0" i="0">
                        <a:latin typeface="Cambria Math" panose="02040503050406030204" pitchFamily="18" charset="0"/>
                      </a:rPr>
                      <m:t>t</m:t>
                    </m:r>
                    <m:r>
                      <a:rPr lang="es-PE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P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L</m:t>
                        </m:r>
                      </m:num>
                      <m:den>
                        <m:r>
                          <a:rPr lang="es-P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es-PE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PE" sz="1100" b="0" i="0">
                <a:latin typeface="Bodoni Bk BT" panose="02070603070706020303" pitchFamily="18" charset="0"/>
              </a:endParaRPr>
            </a:p>
          </xdr:txBody>
        </xdr:sp>
      </mc:Choice>
      <mc:Fallback xmlns="">
        <xdr:sp macro="" textlink="">
          <xdr:nvSpPr>
            <xdr:cNvPr id="21" name="CuadroTexto 15">
              <a:extLst>
                <a:ext uri="{FF2B5EF4-FFF2-40B4-BE49-F238E27FC236}">
                  <a16:creationId xmlns:a16="http://schemas.microsoft.com/office/drawing/2014/main" id="{243748FE-F8C5-4D76-93A2-2C869473AEB1}"/>
                </a:ext>
              </a:extLst>
            </xdr:cNvPr>
            <xdr:cNvSpPr txBox="1"/>
          </xdr:nvSpPr>
          <xdr:spPr>
            <a:xfrm>
              <a:off x="606003" y="9303229"/>
              <a:ext cx="484556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t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≥L/12   </a:t>
              </a:r>
              <a:endParaRPr lang="es-PE" sz="1100" b="0" i="0">
                <a:latin typeface="Bodoni Bk BT" panose="02070603070706020303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342179</xdr:colOff>
      <xdr:row>29</xdr:row>
      <xdr:rowOff>59478</xdr:rowOff>
    </xdr:from>
    <xdr:ext cx="481029" cy="3169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16">
              <a:extLst>
                <a:ext uri="{FF2B5EF4-FFF2-40B4-BE49-F238E27FC236}">
                  <a16:creationId xmlns:a16="http://schemas.microsoft.com/office/drawing/2014/main" xmlns="" id="{79ABFC11-536F-4D50-AF22-DADE7D59DBC4}"/>
                </a:ext>
              </a:extLst>
            </xdr:cNvPr>
            <xdr:cNvSpPr txBox="1"/>
          </xdr:nvSpPr>
          <xdr:spPr>
            <a:xfrm>
              <a:off x="570779" y="9708303"/>
              <a:ext cx="481029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≥</m:t>
                    </m:r>
                    <m:f>
                      <m:fPr>
                        <m:ctrlPr>
                          <a:rPr lang="es-PE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PE" sz="11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L</m:t>
                        </m:r>
                      </m:num>
                      <m:den>
                        <m:r>
                          <a:rPr lang="es-PE" sz="11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16</m:t>
                        </m:r>
                      </m:den>
                    </m:f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</m:oMath>
                </m:oMathPara>
              </a14:m>
              <a:endParaRPr lang="es-PE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2" name="CuadroTexto 16">
              <a:extLst>
                <a:ext uri="{FF2B5EF4-FFF2-40B4-BE49-F238E27FC236}">
                  <a16:creationId xmlns:a16="http://schemas.microsoft.com/office/drawing/2014/main" id="{79ABFC11-536F-4D50-AF22-DADE7D59DBC4}"/>
                </a:ext>
              </a:extLst>
            </xdr:cNvPr>
            <xdr:cNvSpPr txBox="1"/>
          </xdr:nvSpPr>
          <xdr:spPr>
            <a:xfrm>
              <a:off x="570779" y="9708303"/>
              <a:ext cx="481029" cy="3169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PE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t≥L/16   </a:t>
              </a:r>
            </a:p>
          </xdr:txBody>
        </xdr:sp>
      </mc:Fallback>
    </mc:AlternateContent>
    <xdr:clientData/>
  </xdr:oneCellAnchor>
  <xdr:oneCellAnchor>
    <xdr:from>
      <xdr:col>0</xdr:col>
      <xdr:colOff>350445</xdr:colOff>
      <xdr:row>39</xdr:row>
      <xdr:rowOff>26957</xdr:rowOff>
    </xdr:from>
    <xdr:ext cx="485261" cy="321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17">
              <a:extLst>
                <a:ext uri="{FF2B5EF4-FFF2-40B4-BE49-F238E27FC236}">
                  <a16:creationId xmlns:a16="http://schemas.microsoft.com/office/drawing/2014/main" xmlns="" id="{743F71CC-7EA5-4AF0-8AB1-12F3DF115D3D}"/>
                </a:ext>
              </a:extLst>
            </xdr:cNvPr>
            <xdr:cNvSpPr txBox="1"/>
          </xdr:nvSpPr>
          <xdr:spPr>
            <a:xfrm>
              <a:off x="579045" y="11676032"/>
              <a:ext cx="485261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PE" sz="1100" b="0" i="0">
                        <a:latin typeface="Cambria Math" panose="02040503050406030204" pitchFamily="18" charset="0"/>
                      </a:rPr>
                      <m:t>t</m:t>
                    </m:r>
                    <m:r>
                      <a:rPr lang="es-PE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≥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P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h</m:t>
                        </m:r>
                      </m:num>
                      <m:den>
                        <m:r>
                          <a:rPr lang="es-PE" sz="11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20</m:t>
                        </m:r>
                      </m:den>
                    </m:f>
                    <m:r>
                      <a:rPr lang="es-PE" sz="1100" b="0" i="0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es-PE" sz="1100" b="0" i="0">
                <a:latin typeface="Bodoni Bk BT" panose="02070603070706020303" pitchFamily="18" charset="0"/>
              </a:endParaRPr>
            </a:p>
          </xdr:txBody>
        </xdr:sp>
      </mc:Choice>
      <mc:Fallback xmlns="">
        <xdr:sp macro="" textlink="">
          <xdr:nvSpPr>
            <xdr:cNvPr id="23" name="CuadroTexto 17">
              <a:extLst>
                <a:ext uri="{FF2B5EF4-FFF2-40B4-BE49-F238E27FC236}">
                  <a16:creationId xmlns:a16="http://schemas.microsoft.com/office/drawing/2014/main" id="{743F71CC-7EA5-4AF0-8AB1-12F3DF115D3D}"/>
                </a:ext>
              </a:extLst>
            </xdr:cNvPr>
            <xdr:cNvSpPr txBox="1"/>
          </xdr:nvSpPr>
          <xdr:spPr>
            <a:xfrm>
              <a:off x="579045" y="11676032"/>
              <a:ext cx="485261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t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≥h/20   </a:t>
              </a:r>
              <a:endParaRPr lang="es-PE" sz="1100" b="0" i="0">
                <a:latin typeface="Bodoni Bk BT" panose="02070603070706020303" pitchFamily="18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351165</xdr:colOff>
      <xdr:row>41</xdr:row>
      <xdr:rowOff>14549</xdr:rowOff>
    </xdr:from>
    <xdr:ext cx="481029" cy="321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18">
              <a:extLst>
                <a:ext uri="{FF2B5EF4-FFF2-40B4-BE49-F238E27FC236}">
                  <a16:creationId xmlns:a16="http://schemas.microsoft.com/office/drawing/2014/main" xmlns="" id="{F4E8A31B-3AE1-4BCF-AE2C-24639B1BFF62}"/>
                </a:ext>
              </a:extLst>
            </xdr:cNvPr>
            <xdr:cNvSpPr txBox="1"/>
          </xdr:nvSpPr>
          <xdr:spPr>
            <a:xfrm>
              <a:off x="579765" y="12054149"/>
              <a:ext cx="481029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≥</m:t>
                    </m:r>
                    <m:f>
                      <m:fPr>
                        <m:ctrlPr>
                          <a:rPr lang="es-PE" sz="11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s-PE" sz="11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h</m:t>
                        </m:r>
                      </m:num>
                      <m:den>
                        <m:r>
                          <a:rPr lang="es-PE" sz="1100" b="0" i="0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25</m:t>
                        </m:r>
                      </m:den>
                    </m:f>
                    <m:r>
                      <a:rPr lang="es-PE" sz="1100" b="0" i="0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</m:oMath>
                </m:oMathPara>
              </a14:m>
              <a:endParaRPr lang="es-PE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4" name="CuadroTexto 18">
              <a:extLst>
                <a:ext uri="{FF2B5EF4-FFF2-40B4-BE49-F238E27FC236}">
                  <a16:creationId xmlns:a16="http://schemas.microsoft.com/office/drawing/2014/main" id="{F4E8A31B-3AE1-4BCF-AE2C-24639B1BFF62}"/>
                </a:ext>
              </a:extLst>
            </xdr:cNvPr>
            <xdr:cNvSpPr txBox="1"/>
          </xdr:nvSpPr>
          <xdr:spPr>
            <a:xfrm>
              <a:off x="579765" y="12054149"/>
              <a:ext cx="481029" cy="321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PE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t≥h/25   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29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2589D8B0-5C2D-4815-B498-7E2966A6A70D}"/>
            </a:ext>
          </a:extLst>
        </xdr:cNvPr>
        <xdr:cNvSpPr txBox="1"/>
      </xdr:nvSpPr>
      <xdr:spPr>
        <a:xfrm>
          <a:off x="466725" y="9910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PE" sz="1100"/>
        </a:p>
      </xdr:txBody>
    </xdr:sp>
    <xdr:clientData/>
  </xdr:oneCellAnchor>
  <xdr:oneCellAnchor>
    <xdr:from>
      <xdr:col>0</xdr:col>
      <xdr:colOff>761999</xdr:colOff>
      <xdr:row>12</xdr:row>
      <xdr:rowOff>190498</xdr:rowOff>
    </xdr:from>
    <xdr:ext cx="1581151" cy="355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7FF6CA8F-9B0F-4904-9F62-914375BE51A6}"/>
                </a:ext>
              </a:extLst>
            </xdr:cNvPr>
            <xdr:cNvSpPr txBox="1"/>
          </xdr:nvSpPr>
          <xdr:spPr>
            <a:xfrm>
              <a:off x="761999" y="2514598"/>
              <a:ext cx="1581151" cy="355738"/>
            </a:xfrm>
            <a:prstGeom prst="rect">
              <a:avLst/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PE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PE" sz="1100" b="1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s-ES" sz="1100" b="1" i="1">
                                <a:latin typeface="Cambria Math" panose="02040503050406030204" pitchFamily="18" charset="0"/>
                              </a:rPr>
                              <m:t>𝑳</m:t>
                            </m:r>
                            <m:r>
                              <a:rPr lang="es-ES" sz="11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es-ES" sz="1100" b="1" i="1">
                                <a:latin typeface="Cambria Math" panose="02040503050406030204" pitchFamily="18" charset="0"/>
                              </a:rPr>
                              <m:t>𝒕</m:t>
                            </m:r>
                          </m:e>
                        </m:nary>
                      </m:num>
                      <m:den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𝑨𝒑</m:t>
                        </m:r>
                      </m:den>
                    </m:f>
                    <m:r>
                      <a:rPr lang="es-ES" sz="1100" b="1" i="1">
                        <a:latin typeface="Cambria Math" panose="02040503050406030204" pitchFamily="18" charset="0"/>
                      </a:rPr>
                      <m:t>≥ </m:t>
                    </m:r>
                    <m:f>
                      <m:fPr>
                        <m:ctrlPr>
                          <a:rPr lang="es-E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𝒁𝑼𝑺𝑵</m:t>
                        </m:r>
                      </m:num>
                      <m:den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𝟓𝟔</m:t>
                        </m:r>
                      </m:den>
                    </m:f>
                  </m:oMath>
                </m:oMathPara>
              </a14:m>
              <a:endParaRPr lang="es-PE" sz="1100" b="1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FF6CA8F-9B0F-4904-9F62-914375BE51A6}"/>
                </a:ext>
              </a:extLst>
            </xdr:cNvPr>
            <xdr:cNvSpPr txBox="1"/>
          </xdr:nvSpPr>
          <xdr:spPr>
            <a:xfrm>
              <a:off x="761999" y="2514598"/>
              <a:ext cx="1581151" cy="355738"/>
            </a:xfrm>
            <a:prstGeom prst="rect">
              <a:avLst/>
            </a:prstGeom>
            <a:solidFill>
              <a:schemeClr val="accent2">
                <a:lumMod val="75000"/>
              </a:schemeClr>
            </a:solidFill>
          </xdr:spPr>
          <xdr:style>
            <a:lnRef idx="2">
              <a:schemeClr val="accent5">
                <a:shade val="50000"/>
              </a:schemeClr>
            </a:lnRef>
            <a:fillRef idx="1">
              <a:schemeClr val="accent5"/>
            </a:fillRef>
            <a:effectRef idx="0">
              <a:schemeClr val="accent5"/>
            </a:effectRef>
            <a:fontRef idx="minor">
              <a:schemeClr val="lt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PE" sz="1100" b="1" i="0">
                  <a:latin typeface="Cambria Math" panose="02040503050406030204" pitchFamily="18" charset="0"/>
                </a:rPr>
                <a:t>(∑</a:t>
              </a:r>
              <a:r>
                <a:rPr lang="es-ES" sz="1100" b="1" i="0">
                  <a:latin typeface="Cambria Math" panose="02040503050406030204" pitchFamily="18" charset="0"/>
                </a:rPr>
                <a:t>▒</a:t>
              </a:r>
              <a:r>
                <a:rPr lang="es-PE" sz="1100" b="1" i="0">
                  <a:latin typeface="Cambria Math" panose="02040503050406030204" pitchFamily="18" charset="0"/>
                </a:rPr>
                <a:t>〖</a:t>
              </a:r>
              <a:r>
                <a:rPr lang="es-ES" sz="1100" b="1" i="0">
                  <a:latin typeface="Cambria Math" panose="02040503050406030204" pitchFamily="18" charset="0"/>
                </a:rPr>
                <a:t>𝑳∗𝒕</a:t>
              </a:r>
              <a:r>
                <a:rPr lang="es-PE" sz="1100" b="1" i="0">
                  <a:latin typeface="Cambria Math" panose="02040503050406030204" pitchFamily="18" charset="0"/>
                </a:rPr>
                <a:t>〗)/</a:t>
              </a:r>
              <a:r>
                <a:rPr lang="es-ES" sz="1100" b="1" i="0">
                  <a:latin typeface="Cambria Math" panose="02040503050406030204" pitchFamily="18" charset="0"/>
                </a:rPr>
                <a:t>𝑨𝒑≥  𝒁𝑼𝑺𝑵/𝟓𝟔</a:t>
              </a:r>
              <a:endParaRPr lang="es-PE" sz="1100" b="1"/>
            </a:p>
          </xdr:txBody>
        </xdr:sp>
      </mc:Fallback>
    </mc:AlternateContent>
    <xdr:clientData/>
  </xdr:oneCellAnchor>
  <xdr:oneCellAnchor>
    <xdr:from>
      <xdr:col>1</xdr:col>
      <xdr:colOff>495300</xdr:colOff>
      <xdr:row>46</xdr:row>
      <xdr:rowOff>14287</xdr:rowOff>
    </xdr:from>
    <xdr:ext cx="510268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35C6D2F0-F68A-4020-B7E0-FD0D82EF5F00}"/>
                </a:ext>
              </a:extLst>
            </xdr:cNvPr>
            <xdr:cNvSpPr txBox="1"/>
          </xdr:nvSpPr>
          <xdr:spPr>
            <a:xfrm>
              <a:off x="1257300" y="16016287"/>
              <a:ext cx="51026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PE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ES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𝑳</m:t>
                        </m:r>
                        <m:r>
                          <a:rPr lang="es-ES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</m:nary>
                  </m:oMath>
                </m:oMathPara>
              </a14:m>
              <a:endParaRPr lang="es-PE" sz="1100" b="1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35C6D2F0-F68A-4020-B7E0-FD0D82EF5F00}"/>
                </a:ext>
              </a:extLst>
            </xdr:cNvPr>
            <xdr:cNvSpPr txBox="1"/>
          </xdr:nvSpPr>
          <xdr:spPr>
            <a:xfrm>
              <a:off x="1257300" y="16016287"/>
              <a:ext cx="51026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∑</a:t>
              </a:r>
              <a:r>
                <a:rPr lang="es-ES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▒</a:t>
              </a:r>
              <a:r>
                <a:rPr lang="es-PE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𝑳∗𝒕</a:t>
              </a:r>
              <a:r>
                <a:rPr lang="es-PE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〗</a:t>
              </a:r>
              <a:endParaRPr lang="es-PE" sz="1100" b="1"/>
            </a:p>
          </xdr:txBody>
        </xdr:sp>
      </mc:Fallback>
    </mc:AlternateContent>
    <xdr:clientData/>
  </xdr:oneCellAnchor>
  <xdr:oneCellAnchor>
    <xdr:from>
      <xdr:col>7</xdr:col>
      <xdr:colOff>485775</xdr:colOff>
      <xdr:row>50</xdr:row>
      <xdr:rowOff>28575</xdr:rowOff>
    </xdr:from>
    <xdr:ext cx="510268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9BCF6C1E-F16E-4955-8C79-9A189C190583}"/>
                </a:ext>
              </a:extLst>
            </xdr:cNvPr>
            <xdr:cNvSpPr txBox="1"/>
          </xdr:nvSpPr>
          <xdr:spPr>
            <a:xfrm>
              <a:off x="6581775" y="16030575"/>
              <a:ext cx="51026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s-PE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es-ES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𝑳</m:t>
                        </m:r>
                        <m:r>
                          <a:rPr lang="es-ES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s-ES" sz="1100" b="1" i="1">
                            <a:solidFill>
                              <a:srgbClr val="002060"/>
                            </a:solidFill>
                            <a:latin typeface="Cambria Math" panose="02040503050406030204" pitchFamily="18" charset="0"/>
                          </a:rPr>
                          <m:t>𝒕</m:t>
                        </m:r>
                      </m:e>
                    </m:nary>
                  </m:oMath>
                </m:oMathPara>
              </a14:m>
              <a:endParaRPr lang="es-PE" sz="1100" b="1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BCF6C1E-F16E-4955-8C79-9A189C190583}"/>
                </a:ext>
              </a:extLst>
            </xdr:cNvPr>
            <xdr:cNvSpPr txBox="1"/>
          </xdr:nvSpPr>
          <xdr:spPr>
            <a:xfrm>
              <a:off x="6581775" y="16030575"/>
              <a:ext cx="510268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∑</a:t>
              </a:r>
              <a:r>
                <a:rPr lang="es-ES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▒</a:t>
              </a:r>
              <a:r>
                <a:rPr lang="es-PE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𝑳∗𝒕</a:t>
              </a:r>
              <a:r>
                <a:rPr lang="es-PE" sz="1100" b="1" i="0">
                  <a:solidFill>
                    <a:srgbClr val="002060"/>
                  </a:solidFill>
                  <a:latin typeface="Cambria Math" panose="02040503050406030204" pitchFamily="18" charset="0"/>
                </a:rPr>
                <a:t>〗</a:t>
              </a:r>
              <a:endParaRPr lang="es-PE" sz="1100" b="1"/>
            </a:p>
          </xdr:txBody>
        </xdr:sp>
      </mc:Fallback>
    </mc:AlternateContent>
    <xdr:clientData/>
  </xdr:oneCellAnchor>
  <xdr:oneCellAnchor>
    <xdr:from>
      <xdr:col>0</xdr:col>
      <xdr:colOff>638175</xdr:colOff>
      <xdr:row>54</xdr:row>
      <xdr:rowOff>76200</xdr:rowOff>
    </xdr:from>
    <xdr:ext cx="1019061" cy="355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94BAA773-F748-4F7A-91D8-1F33C642DAEA}"/>
                </a:ext>
              </a:extLst>
            </xdr:cNvPr>
            <xdr:cNvSpPr txBox="1"/>
          </xdr:nvSpPr>
          <xdr:spPr>
            <a:xfrm>
              <a:off x="638175" y="6972300"/>
              <a:ext cx="1019061" cy="355738"/>
            </a:xfrm>
            <a:prstGeom prst="rect">
              <a:avLst/>
            </a:prstGeom>
          </xdr:spPr>
          <xdr:style>
            <a:lnRef idx="1">
              <a:schemeClr val="dk1"/>
            </a:lnRef>
            <a:fillRef idx="3">
              <a:schemeClr val="dk1"/>
            </a:fillRef>
            <a:effectRef idx="2">
              <a:schemeClr val="dk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PE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PE" sz="1100" b="1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s-ES" sz="1100" b="1" i="1">
                                <a:latin typeface="Cambria Math" panose="02040503050406030204" pitchFamily="18" charset="0"/>
                              </a:rPr>
                              <m:t>𝑳</m:t>
                            </m:r>
                            <m:r>
                              <a:rPr lang="es-ES" sz="11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es-ES" sz="1100" b="1" i="1">
                                <a:latin typeface="Cambria Math" panose="02040503050406030204" pitchFamily="18" charset="0"/>
                              </a:rPr>
                              <m:t>𝒕</m:t>
                            </m:r>
                          </m:e>
                        </m:nary>
                      </m:num>
                      <m:den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𝑨𝒑</m:t>
                        </m:r>
                      </m:den>
                    </m:f>
                    <m:r>
                      <a:rPr lang="es-ES" sz="1100" b="1" i="1">
                        <a:latin typeface="Cambria Math" panose="02040503050406030204" pitchFamily="18" charset="0"/>
                      </a:rPr>
                      <m:t>≥ </m:t>
                    </m:r>
                    <m:f>
                      <m:fPr>
                        <m:ctrlPr>
                          <a:rPr lang="es-E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𝒁𝑼𝑺𝑵</m:t>
                        </m:r>
                      </m:num>
                      <m:den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𝟓𝟔</m:t>
                        </m:r>
                      </m:den>
                    </m:f>
                  </m:oMath>
                </m:oMathPara>
              </a14:m>
              <a:endParaRPr lang="es-PE" sz="1100" b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94BAA773-F748-4F7A-91D8-1F33C642DAEA}"/>
                </a:ext>
              </a:extLst>
            </xdr:cNvPr>
            <xdr:cNvSpPr txBox="1"/>
          </xdr:nvSpPr>
          <xdr:spPr>
            <a:xfrm>
              <a:off x="638175" y="6972300"/>
              <a:ext cx="1019061" cy="355738"/>
            </a:xfrm>
            <a:prstGeom prst="rect">
              <a:avLst/>
            </a:prstGeom>
          </xdr:spPr>
          <xdr:style>
            <a:lnRef idx="1">
              <a:schemeClr val="dk1"/>
            </a:lnRef>
            <a:fillRef idx="3">
              <a:schemeClr val="dk1"/>
            </a:fillRef>
            <a:effectRef idx="2">
              <a:schemeClr val="dk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1" i="0">
                  <a:latin typeface="Cambria Math" panose="02040503050406030204" pitchFamily="18" charset="0"/>
                </a:rPr>
                <a:t>(∑</a:t>
              </a:r>
              <a:r>
                <a:rPr lang="es-ES" sz="1100" b="1" i="0">
                  <a:latin typeface="Cambria Math" panose="02040503050406030204" pitchFamily="18" charset="0"/>
                </a:rPr>
                <a:t>▒</a:t>
              </a:r>
              <a:r>
                <a:rPr lang="es-PE" sz="1100" b="1" i="0">
                  <a:latin typeface="Cambria Math" panose="02040503050406030204" pitchFamily="18" charset="0"/>
                </a:rPr>
                <a:t>〖</a:t>
              </a:r>
              <a:r>
                <a:rPr lang="es-ES" sz="1100" b="1" i="0">
                  <a:latin typeface="Cambria Math" panose="02040503050406030204" pitchFamily="18" charset="0"/>
                </a:rPr>
                <a:t>𝑳∗𝒕</a:t>
              </a:r>
              <a:r>
                <a:rPr lang="es-PE" sz="1100" b="1" i="0">
                  <a:latin typeface="Cambria Math" panose="02040503050406030204" pitchFamily="18" charset="0"/>
                </a:rPr>
                <a:t>〗)/</a:t>
              </a:r>
              <a:r>
                <a:rPr lang="es-ES" sz="1100" b="1" i="0">
                  <a:latin typeface="Cambria Math" panose="02040503050406030204" pitchFamily="18" charset="0"/>
                </a:rPr>
                <a:t>𝑨𝒑≥  𝒁𝑼𝑺𝑵/𝟓𝟔</a:t>
              </a:r>
              <a:endParaRPr lang="es-PE" sz="1100" b="1"/>
            </a:p>
          </xdr:txBody>
        </xdr:sp>
      </mc:Fallback>
    </mc:AlternateContent>
    <xdr:clientData/>
  </xdr:oneCellAnchor>
  <xdr:oneCellAnchor>
    <xdr:from>
      <xdr:col>6</xdr:col>
      <xdr:colOff>695325</xdr:colOff>
      <xdr:row>54</xdr:row>
      <xdr:rowOff>38100</xdr:rowOff>
    </xdr:from>
    <xdr:ext cx="1019061" cy="355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5EF04A89-2031-4D31-8326-CD6535BED3CF}"/>
                </a:ext>
              </a:extLst>
            </xdr:cNvPr>
            <xdr:cNvSpPr txBox="1"/>
          </xdr:nvSpPr>
          <xdr:spPr>
            <a:xfrm>
              <a:off x="5372100" y="6934200"/>
              <a:ext cx="1019061" cy="355738"/>
            </a:xfrm>
            <a:prstGeom prst="rect">
              <a:avLst/>
            </a:prstGeom>
          </xdr:spPr>
          <xdr:style>
            <a:lnRef idx="1">
              <a:schemeClr val="dk1"/>
            </a:lnRef>
            <a:fillRef idx="3">
              <a:schemeClr val="dk1"/>
            </a:fillRef>
            <a:effectRef idx="2">
              <a:schemeClr val="dk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PE" sz="1100" b="1" i="1">
                            <a:solidFill>
                              <a:schemeClr val="lt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PE" sz="1100" b="1" i="1">
                                <a:solidFill>
                                  <a:schemeClr val="lt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s-ES" sz="1100" b="1" i="1">
                                <a:solidFill>
                                  <a:schemeClr val="lt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𝑳</m:t>
                            </m:r>
                            <m:r>
                              <a:rPr lang="es-ES" sz="1100" b="1" i="1">
                                <a:solidFill>
                                  <a:schemeClr val="lt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es-ES" sz="1100" b="1" i="1">
                                <a:solidFill>
                                  <a:schemeClr val="lt1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</m:nary>
                      </m:num>
                      <m:den>
                        <m:r>
                          <a:rPr lang="es-ES" sz="1100" b="1" i="1">
                            <a:solidFill>
                              <a:schemeClr val="lt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𝑨𝒑</m:t>
                        </m:r>
                      </m:den>
                    </m:f>
                    <m:r>
                      <a:rPr lang="es-ES" sz="1100" b="1" i="1">
                        <a:solidFill>
                          <a:schemeClr val="lt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≥ </m:t>
                    </m:r>
                    <m:f>
                      <m:fPr>
                        <m:ctrlPr>
                          <a:rPr lang="es-ES" sz="1100" b="1" i="1">
                            <a:solidFill>
                              <a:schemeClr val="lt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b="1" i="1">
                            <a:solidFill>
                              <a:schemeClr val="lt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𝒁𝑼𝑺𝑵</m:t>
                        </m:r>
                      </m:num>
                      <m:den>
                        <m:r>
                          <a:rPr lang="es-ES" sz="1100" b="1" i="1">
                            <a:solidFill>
                              <a:schemeClr val="lt1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𝟓𝟔</m:t>
                        </m:r>
                      </m:den>
                    </m:f>
                  </m:oMath>
                </m:oMathPara>
              </a14:m>
              <a:endParaRPr lang="es-PE" sz="1100" b="1" i="1">
                <a:solidFill>
                  <a:schemeClr val="lt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5EF04A89-2031-4D31-8326-CD6535BED3CF}"/>
                </a:ext>
              </a:extLst>
            </xdr:cNvPr>
            <xdr:cNvSpPr txBox="1"/>
          </xdr:nvSpPr>
          <xdr:spPr>
            <a:xfrm>
              <a:off x="5372100" y="6934200"/>
              <a:ext cx="1019061" cy="355738"/>
            </a:xfrm>
            <a:prstGeom prst="rect">
              <a:avLst/>
            </a:prstGeom>
          </xdr:spPr>
          <xdr:style>
            <a:lnRef idx="1">
              <a:schemeClr val="dk1"/>
            </a:lnRef>
            <a:fillRef idx="3">
              <a:schemeClr val="dk1"/>
            </a:fillRef>
            <a:effectRef idx="2">
              <a:schemeClr val="dk1"/>
            </a:effectRef>
            <a:fontRef idx="minor">
              <a:schemeClr val="lt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s-PE" sz="1100" b="1" i="0">
                  <a:solidFill>
                    <a:schemeClr val="lt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(∑</a:t>
              </a:r>
              <a:r>
                <a:rPr lang="es-ES" sz="1100" b="1" i="0">
                  <a:solidFill>
                    <a:schemeClr val="lt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PE" sz="1100" b="1" i="0">
                  <a:solidFill>
                    <a:schemeClr val="lt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b="1" i="0">
                  <a:solidFill>
                    <a:schemeClr val="lt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𝑳∗𝒕</a:t>
              </a:r>
              <a:r>
                <a:rPr lang="es-PE" sz="1100" b="1" i="0">
                  <a:solidFill>
                    <a:schemeClr val="lt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〗)/</a:t>
              </a:r>
              <a:r>
                <a:rPr lang="es-ES" sz="1100" b="1" i="0">
                  <a:solidFill>
                    <a:schemeClr val="lt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𝑨𝒑≥  𝒁𝑼𝑺𝑵/𝟓𝟔</a:t>
              </a:r>
              <a:endParaRPr lang="es-PE" sz="1100" b="1" i="1">
                <a:solidFill>
                  <a:schemeClr val="lt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 editAs="oneCell">
    <xdr:from>
      <xdr:col>4</xdr:col>
      <xdr:colOff>704850</xdr:colOff>
      <xdr:row>0</xdr:row>
      <xdr:rowOff>133350</xdr:rowOff>
    </xdr:from>
    <xdr:to>
      <xdr:col>9</xdr:col>
      <xdr:colOff>200025</xdr:colOff>
      <xdr:row>28</xdr:row>
      <xdr:rowOff>173886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FA40B64D-F202-4802-9BC3-B7B76776F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5" y="133350"/>
          <a:ext cx="3448050" cy="54126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3</xdr:row>
      <xdr:rowOff>100012</xdr:rowOff>
    </xdr:from>
    <xdr:ext cx="1019061" cy="3557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B4BDEB5F-8AE2-4654-A639-A779E89DA461}"/>
                </a:ext>
              </a:extLst>
            </xdr:cNvPr>
            <xdr:cNvSpPr txBox="1"/>
          </xdr:nvSpPr>
          <xdr:spPr>
            <a:xfrm>
              <a:off x="161925" y="671512"/>
              <a:ext cx="1019061" cy="355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PE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es-PE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es-E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𝑳</m:t>
                            </m:r>
                            <m:r>
                              <a:rPr lang="es-E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∗</m:t>
                            </m:r>
                            <m:r>
                              <a:rPr lang="es-ES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𝒕</m:t>
                            </m:r>
                          </m:e>
                        </m:nary>
                      </m:num>
                      <m:den>
                        <m:r>
                          <a:rPr lang="es-ES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𝑨𝒑</m:t>
                        </m:r>
                      </m:den>
                    </m:f>
                    <m:r>
                      <a:rPr lang="es-ES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≥ </m:t>
                    </m:r>
                    <m:f>
                      <m:fPr>
                        <m:ctrlPr>
                          <a:rPr lang="es-E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𝒁𝑼𝑺𝑵</m:t>
                        </m:r>
                      </m:num>
                      <m:den>
                        <m:r>
                          <a:rPr lang="es-ES" sz="1100" b="1" i="1">
                            <a:latin typeface="Cambria Math" panose="02040503050406030204" pitchFamily="18" charset="0"/>
                          </a:rPr>
                          <m:t>𝟓𝟔</m:t>
                        </m:r>
                      </m:den>
                    </m:f>
                  </m:oMath>
                </m:oMathPara>
              </a14:m>
              <a:endParaRPr lang="es-PE" sz="1100" b="1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4BDEB5F-8AE2-4654-A639-A779E89DA461}"/>
                </a:ext>
              </a:extLst>
            </xdr:cNvPr>
            <xdr:cNvSpPr txBox="1"/>
          </xdr:nvSpPr>
          <xdr:spPr>
            <a:xfrm>
              <a:off x="161925" y="671512"/>
              <a:ext cx="1019061" cy="3557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(∑</a:t>
              </a:r>
              <a:r>
                <a:rPr lang="es-E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</a:t>
              </a:r>
              <a:r>
                <a:rPr lang="es-PE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𝑳∗𝒕</a:t>
              </a:r>
              <a:r>
                <a:rPr lang="es-PE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〗)/</a:t>
              </a:r>
              <a:r>
                <a:rPr lang="es-ES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𝑨𝒑≥ </a:t>
              </a:r>
              <a:r>
                <a:rPr lang="es-ES" sz="1100" b="1" i="0">
                  <a:latin typeface="Cambria Math" panose="02040503050406030204" pitchFamily="18" charset="0"/>
                </a:rPr>
                <a:t> 𝒁𝑼𝑺𝑵/𝟓𝟔</a:t>
              </a:r>
              <a:endParaRPr lang="es-PE" sz="1100" b="1"/>
            </a:p>
          </xdr:txBody>
        </xdr:sp>
      </mc:Fallback>
    </mc:AlternateContent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" name="AutoShape 1" descr="Resultado de imagen para mapa factor de sismo peru">
          <a:extLst>
            <a:ext uri="{FF2B5EF4-FFF2-40B4-BE49-F238E27FC236}">
              <a16:creationId xmlns:a16="http://schemas.microsoft.com/office/drawing/2014/main" xmlns="" id="{2202D32C-8198-4326-A080-45743745988C}"/>
            </a:ext>
          </a:extLst>
        </xdr:cNvPr>
        <xdr:cNvSpPr>
          <a:spLocks noChangeAspect="1" noChangeArrowheads="1"/>
        </xdr:cNvSpPr>
      </xdr:nvSpPr>
      <xdr:spPr bwMode="auto">
        <a:xfrm>
          <a:off x="152400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133349</xdr:rowOff>
    </xdr:from>
    <xdr:ext cx="2476500" cy="3290373"/>
    <xdr:pic>
      <xdr:nvPicPr>
        <xdr:cNvPr id="4" name="Imagen 3">
          <a:extLst>
            <a:ext uri="{FF2B5EF4-FFF2-40B4-BE49-F238E27FC236}">
              <a16:creationId xmlns:a16="http://schemas.microsoft.com/office/drawing/2014/main" xmlns="" id="{4A7DB59B-7296-49E3-9D7A-226CDC5B1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7849"/>
          <a:ext cx="2476500" cy="3290373"/>
        </a:xfrm>
        <a:prstGeom prst="rect">
          <a:avLst/>
        </a:prstGeom>
      </xdr:spPr>
    </xdr:pic>
    <xdr:clientData/>
  </xdr:oneCellAnchor>
  <xdr:twoCellAnchor>
    <xdr:from>
      <xdr:col>10</xdr:col>
      <xdr:colOff>95251</xdr:colOff>
      <xdr:row>7</xdr:row>
      <xdr:rowOff>152400</xdr:rowOff>
    </xdr:from>
    <xdr:to>
      <xdr:col>13</xdr:col>
      <xdr:colOff>524253</xdr:colOff>
      <xdr:row>19</xdr:row>
      <xdr:rowOff>171621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554AF4EE-D928-4937-8D36-74027C556192}"/>
            </a:ext>
          </a:extLst>
        </xdr:cNvPr>
        <xdr:cNvGrpSpPr/>
      </xdr:nvGrpSpPr>
      <xdr:grpSpPr>
        <a:xfrm>
          <a:off x="7762876" y="1485900"/>
          <a:ext cx="2715002" cy="2305221"/>
          <a:chOff x="7696201" y="1924050"/>
          <a:chExt cx="2715002" cy="2305221"/>
        </a:xfrm>
      </xdr:grpSpPr>
      <xdr:grpSp>
        <xdr:nvGrpSpPr>
          <xdr:cNvPr id="10" name="Grupo 9">
            <a:extLst>
              <a:ext uri="{FF2B5EF4-FFF2-40B4-BE49-F238E27FC236}">
                <a16:creationId xmlns:a16="http://schemas.microsoft.com/office/drawing/2014/main" xmlns="" id="{86D4B93F-4A86-4702-B974-749F08B9F508}"/>
              </a:ext>
            </a:extLst>
          </xdr:cNvPr>
          <xdr:cNvGrpSpPr/>
        </xdr:nvGrpSpPr>
        <xdr:grpSpPr>
          <a:xfrm>
            <a:off x="7696201" y="1924050"/>
            <a:ext cx="2705475" cy="1019317"/>
            <a:chOff x="7696201" y="1924050"/>
            <a:chExt cx="2705475" cy="1019317"/>
          </a:xfrm>
        </xdr:grpSpPr>
        <xdr:pic>
          <xdr:nvPicPr>
            <xdr:cNvPr id="17" name="Imagen 16" descr="Recorte de pantalla">
              <a:extLst>
                <a:ext uri="{FF2B5EF4-FFF2-40B4-BE49-F238E27FC236}">
                  <a16:creationId xmlns:a16="http://schemas.microsoft.com/office/drawing/2014/main" xmlns="" id="{0449196C-B747-4F04-9419-CF938B3B3A0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705725" y="1924050"/>
              <a:ext cx="2695951" cy="1019317"/>
            </a:xfrm>
            <a:prstGeom prst="rect">
              <a:avLst/>
            </a:prstGeom>
          </xdr:spPr>
        </xdr:pic>
        <xdr:sp macro="" textlink="">
          <xdr:nvSpPr>
            <xdr:cNvPr id="18" name="Rectángulo 17">
              <a:extLst>
                <a:ext uri="{FF2B5EF4-FFF2-40B4-BE49-F238E27FC236}">
                  <a16:creationId xmlns:a16="http://schemas.microsoft.com/office/drawing/2014/main" xmlns="" id="{4A9B5B2D-C89A-4008-BCB6-1CC9668F7069}"/>
                </a:ext>
              </a:extLst>
            </xdr:cNvPr>
            <xdr:cNvSpPr/>
          </xdr:nvSpPr>
          <xdr:spPr>
            <a:xfrm>
              <a:off x="7696201" y="2638425"/>
              <a:ext cx="2609850" cy="123825"/>
            </a:xfrm>
            <a:prstGeom prst="rect">
              <a:avLst/>
            </a:prstGeom>
            <a:noFill/>
            <a:ln w="28575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  <xdr:grpSp>
        <xdr:nvGrpSpPr>
          <xdr:cNvPr id="11" name="Grupo 10">
            <a:extLst>
              <a:ext uri="{FF2B5EF4-FFF2-40B4-BE49-F238E27FC236}">
                <a16:creationId xmlns:a16="http://schemas.microsoft.com/office/drawing/2014/main" xmlns="" id="{3A159A00-9456-4042-A6BB-E10CE6BA6B51}"/>
              </a:ext>
            </a:extLst>
          </xdr:cNvPr>
          <xdr:cNvGrpSpPr/>
        </xdr:nvGrpSpPr>
        <xdr:grpSpPr>
          <a:xfrm>
            <a:off x="7705725" y="3000375"/>
            <a:ext cx="2705478" cy="1228896"/>
            <a:chOff x="7705725" y="3000375"/>
            <a:chExt cx="2705478" cy="1228896"/>
          </a:xfrm>
        </xdr:grpSpPr>
        <xdr:grpSp>
          <xdr:nvGrpSpPr>
            <xdr:cNvPr id="12" name="Grupo 11">
              <a:extLst>
                <a:ext uri="{FF2B5EF4-FFF2-40B4-BE49-F238E27FC236}">
                  <a16:creationId xmlns:a16="http://schemas.microsoft.com/office/drawing/2014/main" xmlns="" id="{22140A7A-97E9-4A04-916E-9DF97299590F}"/>
                </a:ext>
              </a:extLst>
            </xdr:cNvPr>
            <xdr:cNvGrpSpPr/>
          </xdr:nvGrpSpPr>
          <xdr:grpSpPr>
            <a:xfrm>
              <a:off x="7705725" y="3000375"/>
              <a:ext cx="2705478" cy="1228896"/>
              <a:chOff x="7705725" y="3000375"/>
              <a:chExt cx="2705478" cy="1228896"/>
            </a:xfrm>
          </xdr:grpSpPr>
          <xdr:pic>
            <xdr:nvPicPr>
              <xdr:cNvPr id="14" name="Imagen 13" descr="Recorte de pantalla">
                <a:extLst>
                  <a:ext uri="{FF2B5EF4-FFF2-40B4-BE49-F238E27FC236}">
                    <a16:creationId xmlns:a16="http://schemas.microsoft.com/office/drawing/2014/main" xmlns="" id="{E76513EF-8167-444A-8BBE-F8C9DB0DA05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705725" y="3000375"/>
                <a:ext cx="2705478" cy="1228896"/>
              </a:xfrm>
              <a:prstGeom prst="rect">
                <a:avLst/>
              </a:prstGeom>
            </xdr:spPr>
          </xdr:pic>
          <xdr:sp macro="" textlink="">
            <xdr:nvSpPr>
              <xdr:cNvPr id="15" name="Rectángulo 14">
                <a:extLst>
                  <a:ext uri="{FF2B5EF4-FFF2-40B4-BE49-F238E27FC236}">
                    <a16:creationId xmlns:a16="http://schemas.microsoft.com/office/drawing/2014/main" xmlns="" id="{CCE57BEE-5C07-4E02-B260-7F17D2EC53BE}"/>
                  </a:ext>
                </a:extLst>
              </xdr:cNvPr>
              <xdr:cNvSpPr/>
            </xdr:nvSpPr>
            <xdr:spPr>
              <a:xfrm>
                <a:off x="7772401" y="3876675"/>
                <a:ext cx="2609850" cy="152399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  <xdr:sp macro="" textlink="">
            <xdr:nvSpPr>
              <xdr:cNvPr id="16" name="Rectángulo 15">
                <a:extLst>
                  <a:ext uri="{FF2B5EF4-FFF2-40B4-BE49-F238E27FC236}">
                    <a16:creationId xmlns:a16="http://schemas.microsoft.com/office/drawing/2014/main" xmlns="" id="{FD8D7C23-141C-4623-A954-8F25F366B297}"/>
                  </a:ext>
                </a:extLst>
              </xdr:cNvPr>
              <xdr:cNvSpPr/>
            </xdr:nvSpPr>
            <xdr:spPr>
              <a:xfrm>
                <a:off x="9439275" y="3562350"/>
                <a:ext cx="438150" cy="638176"/>
              </a:xfrm>
              <a:prstGeom prst="rect">
                <a:avLst/>
              </a:prstGeom>
              <a:noFill/>
              <a:ln w="28575"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s-PE" sz="1100"/>
              </a:p>
            </xdr:txBody>
          </xdr:sp>
        </xdr:grpSp>
        <xdr:sp macro="" textlink="">
          <xdr:nvSpPr>
            <xdr:cNvPr id="13" name="Rectángulo 12">
              <a:extLst>
                <a:ext uri="{FF2B5EF4-FFF2-40B4-BE49-F238E27FC236}">
                  <a16:creationId xmlns:a16="http://schemas.microsoft.com/office/drawing/2014/main" xmlns="" id="{69F65D06-4B45-4429-A91F-571B819BFF08}"/>
                </a:ext>
              </a:extLst>
            </xdr:cNvPr>
            <xdr:cNvSpPr/>
          </xdr:nvSpPr>
          <xdr:spPr>
            <a:xfrm>
              <a:off x="9439275" y="3876675"/>
              <a:ext cx="438150" cy="142875"/>
            </a:xfrm>
            <a:prstGeom prst="rect">
              <a:avLst/>
            </a:prstGeom>
            <a:noFill/>
            <a:ln w="38100">
              <a:solidFill>
                <a:srgbClr val="7030A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s-PE" sz="1100"/>
            </a:p>
          </xdr:txBody>
        </xdr:sp>
      </xdr:grpSp>
    </xdr:grpSp>
    <xdr:clientData/>
  </xdr:twoCellAnchor>
  <xdr:twoCellAnchor>
    <xdr:from>
      <xdr:col>10</xdr:col>
      <xdr:colOff>66675</xdr:colOff>
      <xdr:row>1</xdr:row>
      <xdr:rowOff>19050</xdr:rowOff>
    </xdr:from>
    <xdr:to>
      <xdr:col>13</xdr:col>
      <xdr:colOff>486151</xdr:colOff>
      <xdr:row>7</xdr:row>
      <xdr:rowOff>133450</xdr:rowOff>
    </xdr:to>
    <xdr:grpSp>
      <xdr:nvGrpSpPr>
        <xdr:cNvPr id="19" name="Grupo 18">
          <a:extLst>
            <a:ext uri="{FF2B5EF4-FFF2-40B4-BE49-F238E27FC236}">
              <a16:creationId xmlns:a16="http://schemas.microsoft.com/office/drawing/2014/main" xmlns="" id="{639F208B-3983-49A6-9F65-515D23C599A2}"/>
            </a:ext>
          </a:extLst>
        </xdr:cNvPr>
        <xdr:cNvGrpSpPr/>
      </xdr:nvGrpSpPr>
      <xdr:grpSpPr>
        <a:xfrm>
          <a:off x="7734300" y="209550"/>
          <a:ext cx="2705476" cy="1257400"/>
          <a:chOff x="7686675" y="209550"/>
          <a:chExt cx="2705476" cy="1257400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xmlns="" id="{CC8B34E1-A1FE-4A9D-98A2-1E6961361B04}"/>
              </a:ext>
            </a:extLst>
          </xdr:cNvPr>
          <xdr:cNvGrpSpPr/>
        </xdr:nvGrpSpPr>
        <xdr:grpSpPr>
          <a:xfrm>
            <a:off x="7686675" y="209550"/>
            <a:ext cx="2705476" cy="1257400"/>
            <a:chOff x="7686675" y="209550"/>
            <a:chExt cx="2705476" cy="1257400"/>
          </a:xfrm>
        </xdr:grpSpPr>
        <xdr:pic>
          <xdr:nvPicPr>
            <xdr:cNvPr id="22" name="Imagen 21" descr="Recorte de pantalla">
              <a:extLst>
                <a:ext uri="{FF2B5EF4-FFF2-40B4-BE49-F238E27FC236}">
                  <a16:creationId xmlns:a16="http://schemas.microsoft.com/office/drawing/2014/main" xmlns="" id="{ED98246A-2E89-4289-A560-EAADF2E8881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86675" y="209550"/>
              <a:ext cx="2686425" cy="590632"/>
            </a:xfrm>
            <a:prstGeom prst="rect">
              <a:avLst/>
            </a:prstGeom>
          </xdr:spPr>
        </xdr:pic>
        <xdr:pic>
          <xdr:nvPicPr>
            <xdr:cNvPr id="23" name="Imagen 22" descr="Recorte de pantalla">
              <a:extLst>
                <a:ext uri="{FF2B5EF4-FFF2-40B4-BE49-F238E27FC236}">
                  <a16:creationId xmlns:a16="http://schemas.microsoft.com/office/drawing/2014/main" xmlns="" id="{86E552BF-93B4-45FA-AADC-0E28E8AAFB6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696200" y="752475"/>
              <a:ext cx="2695951" cy="714475"/>
            </a:xfrm>
            <a:prstGeom prst="rect">
              <a:avLst/>
            </a:prstGeom>
          </xdr:spPr>
        </xdr:pic>
      </xdr:grpSp>
      <xdr:sp macro="" textlink="">
        <xdr:nvSpPr>
          <xdr:cNvPr id="21" name="Rectángulo 20">
            <a:extLst>
              <a:ext uri="{FF2B5EF4-FFF2-40B4-BE49-F238E27FC236}">
                <a16:creationId xmlns:a16="http://schemas.microsoft.com/office/drawing/2014/main" xmlns="" id="{8C4ED973-6027-45E6-AABC-1DB13F0583A2}"/>
              </a:ext>
            </a:extLst>
          </xdr:cNvPr>
          <xdr:cNvSpPr/>
        </xdr:nvSpPr>
        <xdr:spPr>
          <a:xfrm>
            <a:off x="9972674" y="981075"/>
            <a:ext cx="333375" cy="247650"/>
          </a:xfrm>
          <a:prstGeom prst="rect">
            <a:avLst/>
          </a:prstGeom>
          <a:noFill/>
          <a:ln w="38100">
            <a:solidFill>
              <a:srgbClr val="7030A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  <xdr:twoCellAnchor>
    <xdr:from>
      <xdr:col>13</xdr:col>
      <xdr:colOff>609600</xdr:colOff>
      <xdr:row>1</xdr:row>
      <xdr:rowOff>19050</xdr:rowOff>
    </xdr:from>
    <xdr:to>
      <xdr:col>17</xdr:col>
      <xdr:colOff>257551</xdr:colOff>
      <xdr:row>15</xdr:row>
      <xdr:rowOff>162317</xdr:rowOff>
    </xdr:to>
    <xdr:grpSp>
      <xdr:nvGrpSpPr>
        <xdr:cNvPr id="24" name="Grupo 23">
          <a:extLst>
            <a:ext uri="{FF2B5EF4-FFF2-40B4-BE49-F238E27FC236}">
              <a16:creationId xmlns:a16="http://schemas.microsoft.com/office/drawing/2014/main" xmlns="" id="{0D2D3B16-8EC6-4C0A-B9AE-4FB72BE1FE1C}"/>
            </a:ext>
          </a:extLst>
        </xdr:cNvPr>
        <xdr:cNvGrpSpPr/>
      </xdr:nvGrpSpPr>
      <xdr:grpSpPr>
        <a:xfrm>
          <a:off x="10563225" y="209550"/>
          <a:ext cx="2695951" cy="2810267"/>
          <a:chOff x="10515600" y="209550"/>
          <a:chExt cx="2695951" cy="2810267"/>
        </a:xfrm>
      </xdr:grpSpPr>
      <xdr:pic>
        <xdr:nvPicPr>
          <xdr:cNvPr id="25" name="Imagen 24" descr="Recorte de pantalla">
            <a:extLst>
              <a:ext uri="{FF2B5EF4-FFF2-40B4-BE49-F238E27FC236}">
                <a16:creationId xmlns:a16="http://schemas.microsoft.com/office/drawing/2014/main" xmlns="" id="{96A89FCC-60C9-4181-8021-2CECB544C9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515600" y="209550"/>
            <a:ext cx="2695951" cy="2810267"/>
          </a:xfrm>
          <a:prstGeom prst="rect">
            <a:avLst/>
          </a:prstGeom>
        </xdr:spPr>
      </xdr:pic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xmlns="" id="{A41DF229-7926-42A0-A129-936246F5E37F}"/>
              </a:ext>
            </a:extLst>
          </xdr:cNvPr>
          <xdr:cNvSpPr/>
        </xdr:nvSpPr>
        <xdr:spPr>
          <a:xfrm>
            <a:off x="10525126" y="2667000"/>
            <a:ext cx="2609850" cy="180975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352425</xdr:colOff>
      <xdr:row>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="" id="{3715D6DA-A280-4365-A146-4BAB47E8C8EF}"/>
                </a:ext>
              </a:extLst>
            </xdr:cNvPr>
            <xdr:cNvSpPr txBox="1"/>
          </xdr:nvSpPr>
          <xdr:spPr>
            <a:xfrm>
              <a:off x="8867775" y="1152525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715D6DA-A280-4365-A146-4BAB47E8C8EF}"/>
                </a:ext>
              </a:extLst>
            </xdr:cNvPr>
            <xdr:cNvSpPr txBox="1"/>
          </xdr:nvSpPr>
          <xdr:spPr>
            <a:xfrm>
              <a:off x="8867775" y="1152525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A008A2F7-F945-4C34-9970-94423F8621ED}"/>
                </a:ext>
              </a:extLst>
            </xdr:cNvPr>
            <xdr:cNvSpPr txBox="1"/>
          </xdr:nvSpPr>
          <xdr:spPr>
            <a:xfrm>
              <a:off x="8429625" y="1524000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A008A2F7-F945-4C34-9970-94423F8621ED}"/>
                </a:ext>
              </a:extLst>
            </xdr:cNvPr>
            <xdr:cNvSpPr txBox="1"/>
          </xdr:nvSpPr>
          <xdr:spPr>
            <a:xfrm>
              <a:off x="8429625" y="1524000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7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083AE870-6B4D-4DA6-A662-DBCE7D288AAC}"/>
                </a:ext>
              </a:extLst>
            </xdr:cNvPr>
            <xdr:cNvSpPr txBox="1"/>
          </xdr:nvSpPr>
          <xdr:spPr>
            <a:xfrm>
              <a:off x="8353425" y="1714500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83AE870-6B4D-4DA6-A662-DBCE7D288AAC}"/>
                </a:ext>
              </a:extLst>
            </xdr:cNvPr>
            <xdr:cNvSpPr txBox="1"/>
          </xdr:nvSpPr>
          <xdr:spPr>
            <a:xfrm>
              <a:off x="8353425" y="1714500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6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6AED643C-67BF-498D-B36E-EAD3E5879633}"/>
                </a:ext>
              </a:extLst>
            </xdr:cNvPr>
            <xdr:cNvSpPr txBox="1"/>
          </xdr:nvSpPr>
          <xdr:spPr>
            <a:xfrm>
              <a:off x="8505825" y="1343025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6AED643C-67BF-498D-B36E-EAD3E5879633}"/>
                </a:ext>
              </a:extLst>
            </xdr:cNvPr>
            <xdr:cNvSpPr txBox="1"/>
          </xdr:nvSpPr>
          <xdr:spPr>
            <a:xfrm>
              <a:off x="8505825" y="1343025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9</xdr:row>
      <xdr:rowOff>0</xdr:rowOff>
    </xdr:from>
    <xdr:ext cx="307777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4BA46832-DABC-4197-A513-7ED87A33D998}"/>
            </a:ext>
          </a:extLst>
        </xdr:cNvPr>
        <xdr:cNvSpPr txBox="1"/>
      </xdr:nvSpPr>
      <xdr:spPr>
        <a:xfrm>
          <a:off x="8029575" y="1914525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10</xdr:row>
      <xdr:rowOff>0</xdr:rowOff>
    </xdr:from>
    <xdr:ext cx="280077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7308B66C-7208-4494-9AFC-AC749E492CB4}"/>
            </a:ext>
          </a:extLst>
        </xdr:cNvPr>
        <xdr:cNvSpPr txBox="1"/>
      </xdr:nvSpPr>
      <xdr:spPr>
        <a:xfrm>
          <a:off x="7429500" y="2105025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19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F574A2A6-C2E7-4F7E-BFE8-C45EC8F277CE}"/>
                </a:ext>
              </a:extLst>
            </xdr:cNvPr>
            <xdr:cNvSpPr txBox="1"/>
          </xdr:nvSpPr>
          <xdr:spPr>
            <a:xfrm>
              <a:off x="8124825" y="38290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F574A2A6-C2E7-4F7E-BFE8-C45EC8F277CE}"/>
                </a:ext>
              </a:extLst>
            </xdr:cNvPr>
            <xdr:cNvSpPr txBox="1"/>
          </xdr:nvSpPr>
          <xdr:spPr>
            <a:xfrm>
              <a:off x="8124825" y="38290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17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56D578A0-91B3-4724-B434-6500D4F43302}"/>
                </a:ext>
              </a:extLst>
            </xdr:cNvPr>
            <xdr:cNvSpPr txBox="1"/>
          </xdr:nvSpPr>
          <xdr:spPr>
            <a:xfrm>
              <a:off x="8543925" y="36290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56D578A0-91B3-4724-B434-6500D4F43302}"/>
                </a:ext>
              </a:extLst>
            </xdr:cNvPr>
            <xdr:cNvSpPr txBox="1"/>
          </xdr:nvSpPr>
          <xdr:spPr>
            <a:xfrm>
              <a:off x="8543925" y="36290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16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xmlns="" id="{49C8E3AB-4E60-442C-A1F9-AEC41822E10B}"/>
                </a:ext>
              </a:extLst>
            </xdr:cNvPr>
            <xdr:cNvSpPr txBox="1"/>
          </xdr:nvSpPr>
          <xdr:spPr>
            <a:xfrm>
              <a:off x="8115300" y="32575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49C8E3AB-4E60-442C-A1F9-AEC41822E10B}"/>
                </a:ext>
              </a:extLst>
            </xdr:cNvPr>
            <xdr:cNvSpPr txBox="1"/>
          </xdr:nvSpPr>
          <xdr:spPr>
            <a:xfrm>
              <a:off x="8115300" y="32575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xmlns="" id="{80669409-95E6-4E23-8C27-634C9AA409F3}"/>
                </a:ext>
              </a:extLst>
            </xdr:cNvPr>
            <xdr:cNvSpPr txBox="1"/>
          </xdr:nvSpPr>
          <xdr:spPr>
            <a:xfrm>
              <a:off x="8620125" y="34385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80669409-95E6-4E23-8C27-634C9AA409F3}"/>
                </a:ext>
              </a:extLst>
            </xdr:cNvPr>
            <xdr:cNvSpPr txBox="1"/>
          </xdr:nvSpPr>
          <xdr:spPr>
            <a:xfrm>
              <a:off x="8620125" y="34385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732D256A-CAD5-4E76-BE2C-B7A49329A644}"/>
                </a:ext>
              </a:extLst>
            </xdr:cNvPr>
            <xdr:cNvSpPr txBox="1"/>
          </xdr:nvSpPr>
          <xdr:spPr>
            <a:xfrm>
              <a:off x="5638800" y="3267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732D256A-CAD5-4E76-BE2C-B7A49329A644}"/>
                </a:ext>
              </a:extLst>
            </xdr:cNvPr>
            <xdr:cNvSpPr txBox="1"/>
          </xdr:nvSpPr>
          <xdr:spPr>
            <a:xfrm>
              <a:off x="5638800" y="3267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5435D111-A094-4981-8D54-85153EEA1485}"/>
                </a:ext>
              </a:extLst>
            </xdr:cNvPr>
            <xdr:cNvSpPr txBox="1"/>
          </xdr:nvSpPr>
          <xdr:spPr>
            <a:xfrm>
              <a:off x="5629275" y="3448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5435D111-A094-4981-8D54-85153EEA1485}"/>
                </a:ext>
              </a:extLst>
            </xdr:cNvPr>
            <xdr:cNvSpPr txBox="1"/>
          </xdr:nvSpPr>
          <xdr:spPr>
            <a:xfrm>
              <a:off x="5629275" y="3448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071501DC-79C1-4FBA-8B60-22C9B7BF1F67}"/>
                </a:ext>
              </a:extLst>
            </xdr:cNvPr>
            <xdr:cNvSpPr txBox="1"/>
          </xdr:nvSpPr>
          <xdr:spPr>
            <a:xfrm>
              <a:off x="5638800" y="3638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71501DC-79C1-4FBA-8B60-22C9B7BF1F67}"/>
                </a:ext>
              </a:extLst>
            </xdr:cNvPr>
            <xdr:cNvSpPr txBox="1"/>
          </xdr:nvSpPr>
          <xdr:spPr>
            <a:xfrm>
              <a:off x="5638800" y="3638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A8FD202E-3227-46AA-9E3F-86E53DF2556F}"/>
                </a:ext>
              </a:extLst>
            </xdr:cNvPr>
            <xdr:cNvSpPr txBox="1"/>
          </xdr:nvSpPr>
          <xdr:spPr>
            <a:xfrm>
              <a:off x="5667375" y="38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A8FD202E-3227-46AA-9E3F-86E53DF2556F}"/>
                </a:ext>
              </a:extLst>
            </xdr:cNvPr>
            <xdr:cNvSpPr txBox="1"/>
          </xdr:nvSpPr>
          <xdr:spPr>
            <a:xfrm>
              <a:off x="5667375" y="38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xmlns="" id="{872DCEE3-726B-4F5F-B84A-D0E31B426941}"/>
                </a:ext>
              </a:extLst>
            </xdr:cNvPr>
            <xdr:cNvSpPr txBox="1"/>
          </xdr:nvSpPr>
          <xdr:spPr>
            <a:xfrm>
              <a:off x="5648325" y="4019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872DCEE3-726B-4F5F-B84A-D0E31B426941}"/>
                </a:ext>
              </a:extLst>
            </xdr:cNvPr>
            <xdr:cNvSpPr txBox="1"/>
          </xdr:nvSpPr>
          <xdr:spPr>
            <a:xfrm>
              <a:off x="5648325" y="4019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20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4E4FB400-878F-4FF6-A067-79EBA173859C}"/>
                </a:ext>
              </a:extLst>
            </xdr:cNvPr>
            <xdr:cNvSpPr txBox="1"/>
          </xdr:nvSpPr>
          <xdr:spPr>
            <a:xfrm>
              <a:off x="5676900" y="4200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4E4FB400-878F-4FF6-A067-79EBA173859C}"/>
                </a:ext>
              </a:extLst>
            </xdr:cNvPr>
            <xdr:cNvSpPr txBox="1"/>
          </xdr:nvSpPr>
          <xdr:spPr>
            <a:xfrm>
              <a:off x="5676900" y="4200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747D7CF4-BD5E-4D97-B2A6-4C6D2DBA522F}"/>
                </a:ext>
              </a:extLst>
            </xdr:cNvPr>
            <xdr:cNvSpPr txBox="1"/>
          </xdr:nvSpPr>
          <xdr:spPr>
            <a:xfrm>
              <a:off x="5705475" y="4400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747D7CF4-BD5E-4D97-B2A6-4C6D2DBA522F}"/>
                </a:ext>
              </a:extLst>
            </xdr:cNvPr>
            <xdr:cNvSpPr txBox="1"/>
          </xdr:nvSpPr>
          <xdr:spPr>
            <a:xfrm>
              <a:off x="5705475" y="4400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381B5EFF-6275-4CF7-804B-49E8AF946261}"/>
                </a:ext>
              </a:extLst>
            </xdr:cNvPr>
            <xdr:cNvSpPr txBox="1"/>
          </xdr:nvSpPr>
          <xdr:spPr>
            <a:xfrm>
              <a:off x="7181850" y="3171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381B5EFF-6275-4CF7-804B-49E8AF946261}"/>
                </a:ext>
              </a:extLst>
            </xdr:cNvPr>
            <xdr:cNvSpPr txBox="1"/>
          </xdr:nvSpPr>
          <xdr:spPr>
            <a:xfrm>
              <a:off x="7181850" y="3171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61A4D6DA-7CE5-40E1-82BC-A90B97B4A609}"/>
                </a:ext>
              </a:extLst>
            </xdr:cNvPr>
            <xdr:cNvSpPr txBox="1"/>
          </xdr:nvSpPr>
          <xdr:spPr>
            <a:xfrm>
              <a:off x="7200900" y="3362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61A4D6DA-7CE5-40E1-82BC-A90B97B4A609}"/>
                </a:ext>
              </a:extLst>
            </xdr:cNvPr>
            <xdr:cNvSpPr txBox="1"/>
          </xdr:nvSpPr>
          <xdr:spPr>
            <a:xfrm>
              <a:off x="7200900" y="3362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ABB8E73B-019C-4EEE-BD56-6EB0D57711A0}"/>
                </a:ext>
              </a:extLst>
            </xdr:cNvPr>
            <xdr:cNvSpPr txBox="1"/>
          </xdr:nvSpPr>
          <xdr:spPr>
            <a:xfrm>
              <a:off x="7191375" y="3543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ABB8E73B-019C-4EEE-BD56-6EB0D57711A0}"/>
                </a:ext>
              </a:extLst>
            </xdr:cNvPr>
            <xdr:cNvSpPr txBox="1"/>
          </xdr:nvSpPr>
          <xdr:spPr>
            <a:xfrm>
              <a:off x="7191375" y="3543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47D2F86E-31D4-492F-9C6D-F84E369A4442}"/>
                </a:ext>
              </a:extLst>
            </xdr:cNvPr>
            <xdr:cNvSpPr txBox="1"/>
          </xdr:nvSpPr>
          <xdr:spPr>
            <a:xfrm>
              <a:off x="7172325" y="3924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47D2F86E-31D4-492F-9C6D-F84E369A4442}"/>
                </a:ext>
              </a:extLst>
            </xdr:cNvPr>
            <xdr:cNvSpPr txBox="1"/>
          </xdr:nvSpPr>
          <xdr:spPr>
            <a:xfrm>
              <a:off x="7172325" y="3924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xmlns="" id="{4707795B-137E-477F-8FBA-D1FC1A25ADDD}"/>
                </a:ext>
              </a:extLst>
            </xdr:cNvPr>
            <xdr:cNvSpPr txBox="1"/>
          </xdr:nvSpPr>
          <xdr:spPr>
            <a:xfrm>
              <a:off x="7181850" y="3733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4707795B-137E-477F-8FBA-D1FC1A25ADDD}"/>
                </a:ext>
              </a:extLst>
            </xdr:cNvPr>
            <xdr:cNvSpPr txBox="1"/>
          </xdr:nvSpPr>
          <xdr:spPr>
            <a:xfrm>
              <a:off x="7181850" y="3733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21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463E3D94-06DD-4FC8-9E39-B7F0F1002B3A}"/>
                </a:ext>
              </a:extLst>
            </xdr:cNvPr>
            <xdr:cNvSpPr txBox="1"/>
          </xdr:nvSpPr>
          <xdr:spPr>
            <a:xfrm>
              <a:off x="7153275" y="4286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463E3D94-06DD-4FC8-9E39-B7F0F1002B3A}"/>
                </a:ext>
              </a:extLst>
            </xdr:cNvPr>
            <xdr:cNvSpPr txBox="1"/>
          </xdr:nvSpPr>
          <xdr:spPr>
            <a:xfrm>
              <a:off x="7153275" y="4286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212B2AA6-9379-4A48-84FE-CB4EFD90BBE5}"/>
                </a:ext>
              </a:extLst>
            </xdr:cNvPr>
            <xdr:cNvSpPr txBox="1"/>
          </xdr:nvSpPr>
          <xdr:spPr>
            <a:xfrm>
              <a:off x="7153275" y="4114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212B2AA6-9379-4A48-84FE-CB4EFD90BBE5}"/>
                </a:ext>
              </a:extLst>
            </xdr:cNvPr>
            <xdr:cNvSpPr txBox="1"/>
          </xdr:nvSpPr>
          <xdr:spPr>
            <a:xfrm>
              <a:off x="7153275" y="4114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0C65B86E-391A-4871-9987-68CB4E94ECDF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C65B86E-391A-4871-9987-68CB4E94ECDF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94DEAB80-FA3F-40EE-B441-3037488E1293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94DEAB80-FA3F-40EE-B441-3037488E1293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33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A6A4139D-6E4E-408B-B25F-3D0BF211926B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A6A4139D-6E4E-408B-B25F-3D0BF211926B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32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51AA5326-F6B9-41D6-8529-682FF850893C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51AA5326-F6B9-41D6-8529-682FF850893C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35</xdr:row>
      <xdr:rowOff>0</xdr:rowOff>
    </xdr:from>
    <xdr:ext cx="307777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xmlns="" id="{80B69840-31AD-4EB3-950A-07B3D3994B23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36</xdr:row>
      <xdr:rowOff>0</xdr:rowOff>
    </xdr:from>
    <xdr:ext cx="280077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xmlns="" id="{BCB2A581-C651-465E-8D07-764DC01CE416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45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39CE49F4-8670-44A2-B04A-170A7D4A0286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39CE49F4-8670-44A2-B04A-170A7D4A0286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43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C23D86E3-9A9E-40F6-A282-A94D9B665008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C23D86E3-9A9E-40F6-A282-A94D9B665008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42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id="{FFAA2B32-8D93-4500-9860-AD2479AEFE81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FFAA2B32-8D93-4500-9860-AD2479AEFE81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42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B0AD07D0-9F77-4BA1-A825-2BE8AB26D63F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B0AD07D0-9F77-4BA1-A825-2BE8AB26D63F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688AA6C3-CC99-440D-882F-47CB98B0521C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688AA6C3-CC99-440D-882F-47CB98B0521C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43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64D73748-7F51-4ADE-999C-63D3058AA167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64D73748-7F51-4ADE-999C-63D3058AA167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xmlns="" id="{66ADAEC6-A487-4F86-9A9E-20443770A2D4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8" name="CuadroTexto 37">
              <a:extLst>
                <a:ext uri="{FF2B5EF4-FFF2-40B4-BE49-F238E27FC236}">
                  <a16:creationId xmlns:a16="http://schemas.microsoft.com/office/drawing/2014/main" id="{66ADAEC6-A487-4F86-9A9E-20443770A2D4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45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xmlns="" id="{BB771C48-1E01-4747-A3A9-B8A85E01B7FD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" name="CuadroTexto 38">
              <a:extLst>
                <a:ext uri="{FF2B5EF4-FFF2-40B4-BE49-F238E27FC236}">
                  <a16:creationId xmlns:a16="http://schemas.microsoft.com/office/drawing/2014/main" id="{BB771C48-1E01-4747-A3A9-B8A85E01B7FD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46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xmlns="" id="{617B6160-F9AF-4169-82D7-3C9DF606462A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" name="CuadroTexto 39">
              <a:extLst>
                <a:ext uri="{FF2B5EF4-FFF2-40B4-BE49-F238E27FC236}">
                  <a16:creationId xmlns:a16="http://schemas.microsoft.com/office/drawing/2014/main" id="{617B6160-F9AF-4169-82D7-3C9DF606462A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46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xmlns="" id="{0EDFCE21-4AA2-4238-9D40-CC705C7094EB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1" name="CuadroTexto 40">
              <a:extLst>
                <a:ext uri="{FF2B5EF4-FFF2-40B4-BE49-F238E27FC236}">
                  <a16:creationId xmlns:a16="http://schemas.microsoft.com/office/drawing/2014/main" id="{0EDFCE21-4AA2-4238-9D40-CC705C7094EB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48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xmlns="" id="{E680D2F9-EF05-4A0B-AD98-69FB7ABCF874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" name="CuadroTexto 41">
              <a:extLst>
                <a:ext uri="{FF2B5EF4-FFF2-40B4-BE49-F238E27FC236}">
                  <a16:creationId xmlns:a16="http://schemas.microsoft.com/office/drawing/2014/main" id="{E680D2F9-EF05-4A0B-AD98-69FB7ABCF874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41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xmlns="" id="{76D2B5F5-CF72-447A-A164-5847808A90CD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" name="CuadroTexto 42">
              <a:extLst>
                <a:ext uri="{FF2B5EF4-FFF2-40B4-BE49-F238E27FC236}">
                  <a16:creationId xmlns:a16="http://schemas.microsoft.com/office/drawing/2014/main" id="{76D2B5F5-CF72-447A-A164-5847808A90CD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42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xmlns="" id="{76A7885C-3685-4EAB-89E8-EC1311457AA0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4" name="CuadroTexto 43">
              <a:extLst>
                <a:ext uri="{FF2B5EF4-FFF2-40B4-BE49-F238E27FC236}">
                  <a16:creationId xmlns:a16="http://schemas.microsoft.com/office/drawing/2014/main" id="{76A7885C-3685-4EAB-89E8-EC1311457AA0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43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xmlns="" id="{A4E295D3-510F-41CD-BBC5-F9EAB7C97347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5" name="CuadroTexto 44">
              <a:extLst>
                <a:ext uri="{FF2B5EF4-FFF2-40B4-BE49-F238E27FC236}">
                  <a16:creationId xmlns:a16="http://schemas.microsoft.com/office/drawing/2014/main" id="{A4E295D3-510F-41CD-BBC5-F9EAB7C97347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45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xmlns="" id="{085B8D1F-79C1-47EA-862A-D7D33F7238DA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6" name="CuadroTexto 45">
              <a:extLst>
                <a:ext uri="{FF2B5EF4-FFF2-40B4-BE49-F238E27FC236}">
                  <a16:creationId xmlns:a16="http://schemas.microsoft.com/office/drawing/2014/main" id="{085B8D1F-79C1-47EA-862A-D7D33F7238DA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44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560BD9AC-C31B-4E2D-87A7-092967B8CD82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id="{560BD9AC-C31B-4E2D-87A7-092967B8CD82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47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4ED25254-A225-4E00-9D99-8D83FC29705A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4ED25254-A225-4E00-9D99-8D83FC29705A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E5FB484A-CF90-4012-B720-E83D36A35F73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id="{E5FB484A-CF90-4012-B720-E83D36A35F73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57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F233D7E5-D140-4893-B274-8C5F0149EADA}"/>
                </a:ext>
              </a:extLst>
            </xdr:cNvPr>
            <xdr:cNvSpPr txBox="1"/>
          </xdr:nvSpPr>
          <xdr:spPr>
            <a:xfrm>
              <a:off x="8867775" y="117348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id="{F233D7E5-D140-4893-B274-8C5F0149EADA}"/>
                </a:ext>
              </a:extLst>
            </xdr:cNvPr>
            <xdr:cNvSpPr txBox="1"/>
          </xdr:nvSpPr>
          <xdr:spPr>
            <a:xfrm>
              <a:off x="8867775" y="117348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58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xmlns="" id="{C0F7F0FB-B7CE-4BEC-BF73-9C04EBD67DA8}"/>
                </a:ext>
              </a:extLst>
            </xdr:cNvPr>
            <xdr:cNvSpPr txBox="1"/>
          </xdr:nvSpPr>
          <xdr:spPr>
            <a:xfrm>
              <a:off x="8429625" y="121062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1" name="CuadroTexto 50">
              <a:extLst>
                <a:ext uri="{FF2B5EF4-FFF2-40B4-BE49-F238E27FC236}">
                  <a16:creationId xmlns:a16="http://schemas.microsoft.com/office/drawing/2014/main" id="{C0F7F0FB-B7CE-4BEC-BF73-9C04EBD67DA8}"/>
                </a:ext>
              </a:extLst>
            </xdr:cNvPr>
            <xdr:cNvSpPr txBox="1"/>
          </xdr:nvSpPr>
          <xdr:spPr>
            <a:xfrm>
              <a:off x="8429625" y="121062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59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xmlns="" id="{44FC7C20-36B8-4F69-8840-AE413AB57A18}"/>
                </a:ext>
              </a:extLst>
            </xdr:cNvPr>
            <xdr:cNvSpPr txBox="1"/>
          </xdr:nvSpPr>
          <xdr:spPr>
            <a:xfrm>
              <a:off x="8353425" y="122967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2" name="CuadroTexto 51">
              <a:extLst>
                <a:ext uri="{FF2B5EF4-FFF2-40B4-BE49-F238E27FC236}">
                  <a16:creationId xmlns:a16="http://schemas.microsoft.com/office/drawing/2014/main" id="{44FC7C20-36B8-4F69-8840-AE413AB57A18}"/>
                </a:ext>
              </a:extLst>
            </xdr:cNvPr>
            <xdr:cNvSpPr txBox="1"/>
          </xdr:nvSpPr>
          <xdr:spPr>
            <a:xfrm>
              <a:off x="8353425" y="122967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58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FEB7DC70-04E4-4948-86AF-387DD9EFFAFF}"/>
                </a:ext>
              </a:extLst>
            </xdr:cNvPr>
            <xdr:cNvSpPr txBox="1"/>
          </xdr:nvSpPr>
          <xdr:spPr>
            <a:xfrm>
              <a:off x="8505825" y="119253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id="{FEB7DC70-04E4-4948-86AF-387DD9EFFAFF}"/>
                </a:ext>
              </a:extLst>
            </xdr:cNvPr>
            <xdr:cNvSpPr txBox="1"/>
          </xdr:nvSpPr>
          <xdr:spPr>
            <a:xfrm>
              <a:off x="8505825" y="119253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61</xdr:row>
      <xdr:rowOff>0</xdr:rowOff>
    </xdr:from>
    <xdr:ext cx="307777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xmlns="" id="{58266BC9-FF7E-4A0F-97F1-D3FFA8C3793F}"/>
            </a:ext>
          </a:extLst>
        </xdr:cNvPr>
        <xdr:cNvSpPr txBox="1"/>
      </xdr:nvSpPr>
      <xdr:spPr>
        <a:xfrm>
          <a:off x="8029575" y="1249680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62</xdr:row>
      <xdr:rowOff>0</xdr:rowOff>
    </xdr:from>
    <xdr:ext cx="280077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0DB5F8FB-3F4D-454D-B3CF-3F13B3D054A0}"/>
            </a:ext>
          </a:extLst>
        </xdr:cNvPr>
        <xdr:cNvSpPr txBox="1"/>
      </xdr:nvSpPr>
      <xdr:spPr>
        <a:xfrm>
          <a:off x="7429500" y="1268730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72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>
              <a:extLst>
                <a:ext uri="{FF2B5EF4-FFF2-40B4-BE49-F238E27FC236}">
                  <a16:creationId xmlns:a16="http://schemas.microsoft.com/office/drawing/2014/main" xmlns="" id="{86746EC6-F215-4A0F-B3EF-BD61C81F7B33}"/>
                </a:ext>
              </a:extLst>
            </xdr:cNvPr>
            <xdr:cNvSpPr txBox="1"/>
          </xdr:nvSpPr>
          <xdr:spPr>
            <a:xfrm>
              <a:off x="8124825" y="146113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6" name="CuadroTexto 55">
              <a:extLst>
                <a:ext uri="{FF2B5EF4-FFF2-40B4-BE49-F238E27FC236}">
                  <a16:creationId xmlns:a16="http://schemas.microsoft.com/office/drawing/2014/main" id="{86746EC6-F215-4A0F-B3EF-BD61C81F7B33}"/>
                </a:ext>
              </a:extLst>
            </xdr:cNvPr>
            <xdr:cNvSpPr txBox="1"/>
          </xdr:nvSpPr>
          <xdr:spPr>
            <a:xfrm>
              <a:off x="8124825" y="146113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70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xmlns="" id="{D56BF434-28EE-49E1-A5CE-BF8E73F577F9}"/>
                </a:ext>
              </a:extLst>
            </xdr:cNvPr>
            <xdr:cNvSpPr txBox="1"/>
          </xdr:nvSpPr>
          <xdr:spPr>
            <a:xfrm>
              <a:off x="8543925" y="144113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id="{D56BF434-28EE-49E1-A5CE-BF8E73F577F9}"/>
                </a:ext>
              </a:extLst>
            </xdr:cNvPr>
            <xdr:cNvSpPr txBox="1"/>
          </xdr:nvSpPr>
          <xdr:spPr>
            <a:xfrm>
              <a:off x="8543925" y="144113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69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xmlns="" id="{B5154941-C033-42DB-8A02-3E42C86A37CE}"/>
                </a:ext>
              </a:extLst>
            </xdr:cNvPr>
            <xdr:cNvSpPr txBox="1"/>
          </xdr:nvSpPr>
          <xdr:spPr>
            <a:xfrm>
              <a:off x="8115300" y="14039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id="{B5154941-C033-42DB-8A02-3E42C86A37CE}"/>
                </a:ext>
              </a:extLst>
            </xdr:cNvPr>
            <xdr:cNvSpPr txBox="1"/>
          </xdr:nvSpPr>
          <xdr:spPr>
            <a:xfrm>
              <a:off x="8115300" y="14039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69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xmlns="" id="{DC3CCC52-152F-412E-A506-68A73EA51A43}"/>
                </a:ext>
              </a:extLst>
            </xdr:cNvPr>
            <xdr:cNvSpPr txBox="1"/>
          </xdr:nvSpPr>
          <xdr:spPr>
            <a:xfrm>
              <a:off x="8620125" y="142208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id="{DC3CCC52-152F-412E-A506-68A73EA51A43}"/>
                </a:ext>
              </a:extLst>
            </xdr:cNvPr>
            <xdr:cNvSpPr txBox="1"/>
          </xdr:nvSpPr>
          <xdr:spPr>
            <a:xfrm>
              <a:off x="8620125" y="142208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69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xmlns="" id="{E63E7EAC-D150-48E3-A7D9-1B0A7010CF1D}"/>
                </a:ext>
              </a:extLst>
            </xdr:cNvPr>
            <xdr:cNvSpPr txBox="1"/>
          </xdr:nvSpPr>
          <xdr:spPr>
            <a:xfrm>
              <a:off x="5638800" y="140493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id="{E63E7EAC-D150-48E3-A7D9-1B0A7010CF1D}"/>
                </a:ext>
              </a:extLst>
            </xdr:cNvPr>
            <xdr:cNvSpPr txBox="1"/>
          </xdr:nvSpPr>
          <xdr:spPr>
            <a:xfrm>
              <a:off x="5638800" y="140493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70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xmlns="" id="{32097DC1-C5B7-42B9-81E3-077A1439A851}"/>
                </a:ext>
              </a:extLst>
            </xdr:cNvPr>
            <xdr:cNvSpPr txBox="1"/>
          </xdr:nvSpPr>
          <xdr:spPr>
            <a:xfrm>
              <a:off x="5629275" y="14230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id="{32097DC1-C5B7-42B9-81E3-077A1439A851}"/>
                </a:ext>
              </a:extLst>
            </xdr:cNvPr>
            <xdr:cNvSpPr txBox="1"/>
          </xdr:nvSpPr>
          <xdr:spPr>
            <a:xfrm>
              <a:off x="5629275" y="14230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71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xmlns="" id="{930AC980-69F6-4A2C-9463-86A1177CAEA0}"/>
                </a:ext>
              </a:extLst>
            </xdr:cNvPr>
            <xdr:cNvSpPr txBox="1"/>
          </xdr:nvSpPr>
          <xdr:spPr>
            <a:xfrm>
              <a:off x="5638800" y="14420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id="{930AC980-69F6-4A2C-9463-86A1177CAEA0}"/>
                </a:ext>
              </a:extLst>
            </xdr:cNvPr>
            <xdr:cNvSpPr txBox="1"/>
          </xdr:nvSpPr>
          <xdr:spPr>
            <a:xfrm>
              <a:off x="5638800" y="14420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72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xmlns="" id="{76DBDCF4-1E11-4D1B-9025-1E9E60A3FC7A}"/>
                </a:ext>
              </a:extLst>
            </xdr:cNvPr>
            <xdr:cNvSpPr txBox="1"/>
          </xdr:nvSpPr>
          <xdr:spPr>
            <a:xfrm>
              <a:off x="5667375" y="146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id="{76DBDCF4-1E11-4D1B-9025-1E9E60A3FC7A}"/>
                </a:ext>
              </a:extLst>
            </xdr:cNvPr>
            <xdr:cNvSpPr txBox="1"/>
          </xdr:nvSpPr>
          <xdr:spPr>
            <a:xfrm>
              <a:off x="5667375" y="146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73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xmlns="" id="{1306375F-45A6-405F-A44D-D71C5102DE5A}"/>
                </a:ext>
              </a:extLst>
            </xdr:cNvPr>
            <xdr:cNvSpPr txBox="1"/>
          </xdr:nvSpPr>
          <xdr:spPr>
            <a:xfrm>
              <a:off x="5648325" y="14801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id="{1306375F-45A6-405F-A44D-D71C5102DE5A}"/>
                </a:ext>
              </a:extLst>
            </xdr:cNvPr>
            <xdr:cNvSpPr txBox="1"/>
          </xdr:nvSpPr>
          <xdr:spPr>
            <a:xfrm>
              <a:off x="5648325" y="14801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73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xmlns="" id="{AC778D34-4921-42FB-8358-4842CBEDE70D}"/>
                </a:ext>
              </a:extLst>
            </xdr:cNvPr>
            <xdr:cNvSpPr txBox="1"/>
          </xdr:nvSpPr>
          <xdr:spPr>
            <a:xfrm>
              <a:off x="5676900" y="149828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id="{AC778D34-4921-42FB-8358-4842CBEDE70D}"/>
                </a:ext>
              </a:extLst>
            </xdr:cNvPr>
            <xdr:cNvSpPr txBox="1"/>
          </xdr:nvSpPr>
          <xdr:spPr>
            <a:xfrm>
              <a:off x="5676900" y="149828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75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xmlns="" id="{D31B7EB6-D375-4890-A838-5DCACB0CCFF7}"/>
                </a:ext>
              </a:extLst>
            </xdr:cNvPr>
            <xdr:cNvSpPr txBox="1"/>
          </xdr:nvSpPr>
          <xdr:spPr>
            <a:xfrm>
              <a:off x="5705475" y="15182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id="{D31B7EB6-D375-4890-A838-5DCACB0CCFF7}"/>
                </a:ext>
              </a:extLst>
            </xdr:cNvPr>
            <xdr:cNvSpPr txBox="1"/>
          </xdr:nvSpPr>
          <xdr:spPr>
            <a:xfrm>
              <a:off x="5705475" y="15182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68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xmlns="" id="{A47D0140-3EC4-42DE-B59F-DC7FE4648B12}"/>
                </a:ext>
              </a:extLst>
            </xdr:cNvPr>
            <xdr:cNvSpPr txBox="1"/>
          </xdr:nvSpPr>
          <xdr:spPr>
            <a:xfrm>
              <a:off x="7181850" y="139541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id="{A47D0140-3EC4-42DE-B59F-DC7FE4648B12}"/>
                </a:ext>
              </a:extLst>
            </xdr:cNvPr>
            <xdr:cNvSpPr txBox="1"/>
          </xdr:nvSpPr>
          <xdr:spPr>
            <a:xfrm>
              <a:off x="7181850" y="139541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69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xmlns="" id="{484A0A13-0BF3-400D-B69F-E50D5CE4A03E}"/>
                </a:ext>
              </a:extLst>
            </xdr:cNvPr>
            <xdr:cNvSpPr txBox="1"/>
          </xdr:nvSpPr>
          <xdr:spPr>
            <a:xfrm>
              <a:off x="7200900" y="141446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id="{484A0A13-0BF3-400D-B69F-E50D5CE4A03E}"/>
                </a:ext>
              </a:extLst>
            </xdr:cNvPr>
            <xdr:cNvSpPr txBox="1"/>
          </xdr:nvSpPr>
          <xdr:spPr>
            <a:xfrm>
              <a:off x="7200900" y="141446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70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xmlns="" id="{BE7A0D53-D1D8-4F0B-87A2-CA35A68CE44A}"/>
                </a:ext>
              </a:extLst>
            </xdr:cNvPr>
            <xdr:cNvSpPr txBox="1"/>
          </xdr:nvSpPr>
          <xdr:spPr>
            <a:xfrm>
              <a:off x="7191375" y="14325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id="{BE7A0D53-D1D8-4F0B-87A2-CA35A68CE44A}"/>
                </a:ext>
              </a:extLst>
            </xdr:cNvPr>
            <xdr:cNvSpPr txBox="1"/>
          </xdr:nvSpPr>
          <xdr:spPr>
            <a:xfrm>
              <a:off x="7191375" y="14325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72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xmlns="" id="{87BCF494-1656-4344-BC5C-4AD928070E47}"/>
                </a:ext>
              </a:extLst>
            </xdr:cNvPr>
            <xdr:cNvSpPr txBox="1"/>
          </xdr:nvSpPr>
          <xdr:spPr>
            <a:xfrm>
              <a:off x="7172325" y="147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id="{87BCF494-1656-4344-BC5C-4AD928070E47}"/>
                </a:ext>
              </a:extLst>
            </xdr:cNvPr>
            <xdr:cNvSpPr txBox="1"/>
          </xdr:nvSpPr>
          <xdr:spPr>
            <a:xfrm>
              <a:off x="7172325" y="147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71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xmlns="" id="{14C8EB80-5CC5-407E-9072-32F3A8FDA83B}"/>
                </a:ext>
              </a:extLst>
            </xdr:cNvPr>
            <xdr:cNvSpPr txBox="1"/>
          </xdr:nvSpPr>
          <xdr:spPr>
            <a:xfrm>
              <a:off x="7181850" y="14516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id="{14C8EB80-5CC5-407E-9072-32F3A8FDA83B}"/>
                </a:ext>
              </a:extLst>
            </xdr:cNvPr>
            <xdr:cNvSpPr txBox="1"/>
          </xdr:nvSpPr>
          <xdr:spPr>
            <a:xfrm>
              <a:off x="7181850" y="14516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74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xmlns="" id="{07737BF4-4CEE-4F13-AD3D-54ABC16D14E9}"/>
                </a:ext>
              </a:extLst>
            </xdr:cNvPr>
            <xdr:cNvSpPr txBox="1"/>
          </xdr:nvSpPr>
          <xdr:spPr>
            <a:xfrm>
              <a:off x="7153275" y="150685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id="{07737BF4-4CEE-4F13-AD3D-54ABC16D14E9}"/>
                </a:ext>
              </a:extLst>
            </xdr:cNvPr>
            <xdr:cNvSpPr txBox="1"/>
          </xdr:nvSpPr>
          <xdr:spPr>
            <a:xfrm>
              <a:off x="7153275" y="150685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73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xmlns="" id="{026244DD-A126-4378-97B9-379E6C8D1DB9}"/>
                </a:ext>
              </a:extLst>
            </xdr:cNvPr>
            <xdr:cNvSpPr txBox="1"/>
          </xdr:nvSpPr>
          <xdr:spPr>
            <a:xfrm>
              <a:off x="7153275" y="14897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id="{026244DD-A126-4378-97B9-379E6C8D1DB9}"/>
                </a:ext>
              </a:extLst>
            </xdr:cNvPr>
            <xdr:cNvSpPr txBox="1"/>
          </xdr:nvSpPr>
          <xdr:spPr>
            <a:xfrm>
              <a:off x="7153275" y="14897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84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xmlns="" id="{79345114-AEAB-454D-A638-019C32B0B4DD}"/>
                </a:ext>
              </a:extLst>
            </xdr:cNvPr>
            <xdr:cNvSpPr txBox="1"/>
          </xdr:nvSpPr>
          <xdr:spPr>
            <a:xfrm>
              <a:off x="8867775" y="171259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id="{79345114-AEAB-454D-A638-019C32B0B4DD}"/>
                </a:ext>
              </a:extLst>
            </xdr:cNvPr>
            <xdr:cNvSpPr txBox="1"/>
          </xdr:nvSpPr>
          <xdr:spPr>
            <a:xfrm>
              <a:off x="8867775" y="171259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85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xmlns="" id="{5F7D2E89-D280-4B94-B22E-D29253BCE855}"/>
                </a:ext>
              </a:extLst>
            </xdr:cNvPr>
            <xdr:cNvSpPr txBox="1"/>
          </xdr:nvSpPr>
          <xdr:spPr>
            <a:xfrm>
              <a:off x="8429625" y="174974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5" name="CuadroTexto 74">
              <a:extLst>
                <a:ext uri="{FF2B5EF4-FFF2-40B4-BE49-F238E27FC236}">
                  <a16:creationId xmlns:a16="http://schemas.microsoft.com/office/drawing/2014/main" id="{5F7D2E89-D280-4B94-B22E-D29253BCE855}"/>
                </a:ext>
              </a:extLst>
            </xdr:cNvPr>
            <xdr:cNvSpPr txBox="1"/>
          </xdr:nvSpPr>
          <xdr:spPr>
            <a:xfrm>
              <a:off x="8429625" y="174974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86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>
              <a:extLst>
                <a:ext uri="{FF2B5EF4-FFF2-40B4-BE49-F238E27FC236}">
                  <a16:creationId xmlns:a16="http://schemas.microsoft.com/office/drawing/2014/main" xmlns="" id="{5FF42C10-FF6D-48FD-96CC-5580F8682C36}"/>
                </a:ext>
              </a:extLst>
            </xdr:cNvPr>
            <xdr:cNvSpPr txBox="1"/>
          </xdr:nvSpPr>
          <xdr:spPr>
            <a:xfrm>
              <a:off x="8353425" y="176879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6" name="CuadroTexto 75">
              <a:extLst>
                <a:ext uri="{FF2B5EF4-FFF2-40B4-BE49-F238E27FC236}">
                  <a16:creationId xmlns:a16="http://schemas.microsoft.com/office/drawing/2014/main" id="{5FF42C10-FF6D-48FD-96CC-5580F8682C36}"/>
                </a:ext>
              </a:extLst>
            </xdr:cNvPr>
            <xdr:cNvSpPr txBox="1"/>
          </xdr:nvSpPr>
          <xdr:spPr>
            <a:xfrm>
              <a:off x="8353425" y="176879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85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>
              <a:extLst>
                <a:ext uri="{FF2B5EF4-FFF2-40B4-BE49-F238E27FC236}">
                  <a16:creationId xmlns:a16="http://schemas.microsoft.com/office/drawing/2014/main" xmlns="" id="{688F0DDE-4C33-47DA-B7D9-1074B2A197C2}"/>
                </a:ext>
              </a:extLst>
            </xdr:cNvPr>
            <xdr:cNvSpPr txBox="1"/>
          </xdr:nvSpPr>
          <xdr:spPr>
            <a:xfrm>
              <a:off x="8505825" y="173164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7" name="CuadroTexto 76">
              <a:extLst>
                <a:ext uri="{FF2B5EF4-FFF2-40B4-BE49-F238E27FC236}">
                  <a16:creationId xmlns:a16="http://schemas.microsoft.com/office/drawing/2014/main" id="{688F0DDE-4C33-47DA-B7D9-1074B2A197C2}"/>
                </a:ext>
              </a:extLst>
            </xdr:cNvPr>
            <xdr:cNvSpPr txBox="1"/>
          </xdr:nvSpPr>
          <xdr:spPr>
            <a:xfrm>
              <a:off x="8505825" y="173164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88</xdr:row>
      <xdr:rowOff>0</xdr:rowOff>
    </xdr:from>
    <xdr:ext cx="307777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xmlns="" id="{DA4F7E59-D1CC-4CDD-9D35-EAE929BF9990}"/>
            </a:ext>
          </a:extLst>
        </xdr:cNvPr>
        <xdr:cNvSpPr txBox="1"/>
      </xdr:nvSpPr>
      <xdr:spPr>
        <a:xfrm>
          <a:off x="8029575" y="178879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89</xdr:row>
      <xdr:rowOff>0</xdr:rowOff>
    </xdr:from>
    <xdr:ext cx="280077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xmlns="" id="{E88CFCCA-7121-4E8E-8854-C6BFB27A42CC}"/>
            </a:ext>
          </a:extLst>
        </xdr:cNvPr>
        <xdr:cNvSpPr txBox="1"/>
      </xdr:nvSpPr>
      <xdr:spPr>
        <a:xfrm>
          <a:off x="7429500" y="180784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99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>
              <a:extLst>
                <a:ext uri="{FF2B5EF4-FFF2-40B4-BE49-F238E27FC236}">
                  <a16:creationId xmlns:a16="http://schemas.microsoft.com/office/drawing/2014/main" xmlns="" id="{5B6BAF10-D0C4-4349-81CE-756D3E898570}"/>
                </a:ext>
              </a:extLst>
            </xdr:cNvPr>
            <xdr:cNvSpPr txBox="1"/>
          </xdr:nvSpPr>
          <xdr:spPr>
            <a:xfrm>
              <a:off x="8124825" y="200025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0" name="CuadroTexto 79">
              <a:extLst>
                <a:ext uri="{FF2B5EF4-FFF2-40B4-BE49-F238E27FC236}">
                  <a16:creationId xmlns:a16="http://schemas.microsoft.com/office/drawing/2014/main" id="{5B6BAF10-D0C4-4349-81CE-756D3E898570}"/>
                </a:ext>
              </a:extLst>
            </xdr:cNvPr>
            <xdr:cNvSpPr txBox="1"/>
          </xdr:nvSpPr>
          <xdr:spPr>
            <a:xfrm>
              <a:off x="8124825" y="200025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97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>
              <a:extLst>
                <a:ext uri="{FF2B5EF4-FFF2-40B4-BE49-F238E27FC236}">
                  <a16:creationId xmlns:a16="http://schemas.microsoft.com/office/drawing/2014/main" xmlns="" id="{6689EB1F-00C9-4F77-9B3D-1E010A4AD9F6}"/>
                </a:ext>
              </a:extLst>
            </xdr:cNvPr>
            <xdr:cNvSpPr txBox="1"/>
          </xdr:nvSpPr>
          <xdr:spPr>
            <a:xfrm>
              <a:off x="8543925" y="198024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1" name="CuadroTexto 80">
              <a:extLst>
                <a:ext uri="{FF2B5EF4-FFF2-40B4-BE49-F238E27FC236}">
                  <a16:creationId xmlns:a16="http://schemas.microsoft.com/office/drawing/2014/main" id="{6689EB1F-00C9-4F77-9B3D-1E010A4AD9F6}"/>
                </a:ext>
              </a:extLst>
            </xdr:cNvPr>
            <xdr:cNvSpPr txBox="1"/>
          </xdr:nvSpPr>
          <xdr:spPr>
            <a:xfrm>
              <a:off x="8543925" y="198024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96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>
              <a:extLst>
                <a:ext uri="{FF2B5EF4-FFF2-40B4-BE49-F238E27FC236}">
                  <a16:creationId xmlns:a16="http://schemas.microsoft.com/office/drawing/2014/main" xmlns="" id="{98354CFE-E56B-4FC4-BD44-72ED40E5AA6D}"/>
                </a:ext>
              </a:extLst>
            </xdr:cNvPr>
            <xdr:cNvSpPr txBox="1"/>
          </xdr:nvSpPr>
          <xdr:spPr>
            <a:xfrm>
              <a:off x="8115300" y="194310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2" name="CuadroTexto 81">
              <a:extLst>
                <a:ext uri="{FF2B5EF4-FFF2-40B4-BE49-F238E27FC236}">
                  <a16:creationId xmlns:a16="http://schemas.microsoft.com/office/drawing/2014/main" id="{98354CFE-E56B-4FC4-BD44-72ED40E5AA6D}"/>
                </a:ext>
              </a:extLst>
            </xdr:cNvPr>
            <xdr:cNvSpPr txBox="1"/>
          </xdr:nvSpPr>
          <xdr:spPr>
            <a:xfrm>
              <a:off x="8115300" y="194310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96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>
              <a:extLst>
                <a:ext uri="{FF2B5EF4-FFF2-40B4-BE49-F238E27FC236}">
                  <a16:creationId xmlns:a16="http://schemas.microsoft.com/office/drawing/2014/main" xmlns="" id="{E19098F4-F4F4-4EB5-AA12-6A0AC8AD8257}"/>
                </a:ext>
              </a:extLst>
            </xdr:cNvPr>
            <xdr:cNvSpPr txBox="1"/>
          </xdr:nvSpPr>
          <xdr:spPr>
            <a:xfrm>
              <a:off x="8620125" y="196119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3" name="CuadroTexto 82">
              <a:extLst>
                <a:ext uri="{FF2B5EF4-FFF2-40B4-BE49-F238E27FC236}">
                  <a16:creationId xmlns:a16="http://schemas.microsoft.com/office/drawing/2014/main" id="{E19098F4-F4F4-4EB5-AA12-6A0AC8AD8257}"/>
                </a:ext>
              </a:extLst>
            </xdr:cNvPr>
            <xdr:cNvSpPr txBox="1"/>
          </xdr:nvSpPr>
          <xdr:spPr>
            <a:xfrm>
              <a:off x="8620125" y="196119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96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4" name="CuadroTexto 83">
              <a:extLst>
                <a:ext uri="{FF2B5EF4-FFF2-40B4-BE49-F238E27FC236}">
                  <a16:creationId xmlns:a16="http://schemas.microsoft.com/office/drawing/2014/main" xmlns="" id="{7815970A-67F9-4135-B750-1658714B2D55}"/>
                </a:ext>
              </a:extLst>
            </xdr:cNvPr>
            <xdr:cNvSpPr txBox="1"/>
          </xdr:nvSpPr>
          <xdr:spPr>
            <a:xfrm>
              <a:off x="5638800" y="19440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4" name="CuadroTexto 83">
              <a:extLst>
                <a:ext uri="{FF2B5EF4-FFF2-40B4-BE49-F238E27FC236}">
                  <a16:creationId xmlns:a16="http://schemas.microsoft.com/office/drawing/2014/main" id="{7815970A-67F9-4135-B750-1658714B2D55}"/>
                </a:ext>
              </a:extLst>
            </xdr:cNvPr>
            <xdr:cNvSpPr txBox="1"/>
          </xdr:nvSpPr>
          <xdr:spPr>
            <a:xfrm>
              <a:off x="5638800" y="19440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97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>
              <a:extLst>
                <a:ext uri="{FF2B5EF4-FFF2-40B4-BE49-F238E27FC236}">
                  <a16:creationId xmlns:a16="http://schemas.microsoft.com/office/drawing/2014/main" xmlns="" id="{FCF0F22A-4A9C-470C-85C4-BC089B59EC42}"/>
                </a:ext>
              </a:extLst>
            </xdr:cNvPr>
            <xdr:cNvSpPr txBox="1"/>
          </xdr:nvSpPr>
          <xdr:spPr>
            <a:xfrm>
              <a:off x="5629275" y="19621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5" name="CuadroTexto 84">
              <a:extLst>
                <a:ext uri="{FF2B5EF4-FFF2-40B4-BE49-F238E27FC236}">
                  <a16:creationId xmlns:a16="http://schemas.microsoft.com/office/drawing/2014/main" id="{FCF0F22A-4A9C-470C-85C4-BC089B59EC42}"/>
                </a:ext>
              </a:extLst>
            </xdr:cNvPr>
            <xdr:cNvSpPr txBox="1"/>
          </xdr:nvSpPr>
          <xdr:spPr>
            <a:xfrm>
              <a:off x="5629275" y="19621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98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6" name="CuadroTexto 85">
              <a:extLst>
                <a:ext uri="{FF2B5EF4-FFF2-40B4-BE49-F238E27FC236}">
                  <a16:creationId xmlns:a16="http://schemas.microsoft.com/office/drawing/2014/main" xmlns="" id="{1EEE4F31-CEA1-46EA-976B-DEAF8719CDC2}"/>
                </a:ext>
              </a:extLst>
            </xdr:cNvPr>
            <xdr:cNvSpPr txBox="1"/>
          </xdr:nvSpPr>
          <xdr:spPr>
            <a:xfrm>
              <a:off x="5638800" y="19812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6" name="CuadroTexto 85">
              <a:extLst>
                <a:ext uri="{FF2B5EF4-FFF2-40B4-BE49-F238E27FC236}">
                  <a16:creationId xmlns:a16="http://schemas.microsoft.com/office/drawing/2014/main" id="{1EEE4F31-CEA1-46EA-976B-DEAF8719CDC2}"/>
                </a:ext>
              </a:extLst>
            </xdr:cNvPr>
            <xdr:cNvSpPr txBox="1"/>
          </xdr:nvSpPr>
          <xdr:spPr>
            <a:xfrm>
              <a:off x="5638800" y="19812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99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CuadroTexto 86">
              <a:extLst>
                <a:ext uri="{FF2B5EF4-FFF2-40B4-BE49-F238E27FC236}">
                  <a16:creationId xmlns:a16="http://schemas.microsoft.com/office/drawing/2014/main" xmlns="" id="{179C8241-7404-4B87-B2C9-4E4A0F891565}"/>
                </a:ext>
              </a:extLst>
            </xdr:cNvPr>
            <xdr:cNvSpPr txBox="1"/>
          </xdr:nvSpPr>
          <xdr:spPr>
            <a:xfrm>
              <a:off x="5667375" y="2001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7" name="CuadroTexto 86">
              <a:extLst>
                <a:ext uri="{FF2B5EF4-FFF2-40B4-BE49-F238E27FC236}">
                  <a16:creationId xmlns:a16="http://schemas.microsoft.com/office/drawing/2014/main" id="{179C8241-7404-4B87-B2C9-4E4A0F891565}"/>
                </a:ext>
              </a:extLst>
            </xdr:cNvPr>
            <xdr:cNvSpPr txBox="1"/>
          </xdr:nvSpPr>
          <xdr:spPr>
            <a:xfrm>
              <a:off x="5667375" y="2001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100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8" name="CuadroTexto 87">
              <a:extLst>
                <a:ext uri="{FF2B5EF4-FFF2-40B4-BE49-F238E27FC236}">
                  <a16:creationId xmlns:a16="http://schemas.microsoft.com/office/drawing/2014/main" xmlns="" id="{065DA891-908A-4150-BC08-DA9F6C79C251}"/>
                </a:ext>
              </a:extLst>
            </xdr:cNvPr>
            <xdr:cNvSpPr txBox="1"/>
          </xdr:nvSpPr>
          <xdr:spPr>
            <a:xfrm>
              <a:off x="5648325" y="2019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8" name="CuadroTexto 87">
              <a:extLst>
                <a:ext uri="{FF2B5EF4-FFF2-40B4-BE49-F238E27FC236}">
                  <a16:creationId xmlns:a16="http://schemas.microsoft.com/office/drawing/2014/main" id="{065DA891-908A-4150-BC08-DA9F6C79C251}"/>
                </a:ext>
              </a:extLst>
            </xdr:cNvPr>
            <xdr:cNvSpPr txBox="1"/>
          </xdr:nvSpPr>
          <xdr:spPr>
            <a:xfrm>
              <a:off x="5648325" y="2019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100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CuadroTexto 88">
              <a:extLst>
                <a:ext uri="{FF2B5EF4-FFF2-40B4-BE49-F238E27FC236}">
                  <a16:creationId xmlns:a16="http://schemas.microsoft.com/office/drawing/2014/main" xmlns="" id="{0AB7F52A-CA38-4103-A5F6-143A1EB4C037}"/>
                </a:ext>
              </a:extLst>
            </xdr:cNvPr>
            <xdr:cNvSpPr txBox="1"/>
          </xdr:nvSpPr>
          <xdr:spPr>
            <a:xfrm>
              <a:off x="5676900" y="203739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9" name="CuadroTexto 88">
              <a:extLst>
                <a:ext uri="{FF2B5EF4-FFF2-40B4-BE49-F238E27FC236}">
                  <a16:creationId xmlns:a16="http://schemas.microsoft.com/office/drawing/2014/main" id="{0AB7F52A-CA38-4103-A5F6-143A1EB4C037}"/>
                </a:ext>
              </a:extLst>
            </xdr:cNvPr>
            <xdr:cNvSpPr txBox="1"/>
          </xdr:nvSpPr>
          <xdr:spPr>
            <a:xfrm>
              <a:off x="5676900" y="203739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102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0" name="CuadroTexto 89">
              <a:extLst>
                <a:ext uri="{FF2B5EF4-FFF2-40B4-BE49-F238E27FC236}">
                  <a16:creationId xmlns:a16="http://schemas.microsoft.com/office/drawing/2014/main" xmlns="" id="{1F2D6C8C-3C4C-4D95-8D8F-4FD3CC84D179}"/>
                </a:ext>
              </a:extLst>
            </xdr:cNvPr>
            <xdr:cNvSpPr txBox="1"/>
          </xdr:nvSpPr>
          <xdr:spPr>
            <a:xfrm>
              <a:off x="5705475" y="20574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0" name="CuadroTexto 89">
              <a:extLst>
                <a:ext uri="{FF2B5EF4-FFF2-40B4-BE49-F238E27FC236}">
                  <a16:creationId xmlns:a16="http://schemas.microsoft.com/office/drawing/2014/main" id="{1F2D6C8C-3C4C-4D95-8D8F-4FD3CC84D179}"/>
                </a:ext>
              </a:extLst>
            </xdr:cNvPr>
            <xdr:cNvSpPr txBox="1"/>
          </xdr:nvSpPr>
          <xdr:spPr>
            <a:xfrm>
              <a:off x="5705475" y="20574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95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1" name="CuadroTexto 90">
              <a:extLst>
                <a:ext uri="{FF2B5EF4-FFF2-40B4-BE49-F238E27FC236}">
                  <a16:creationId xmlns:a16="http://schemas.microsoft.com/office/drawing/2014/main" xmlns="" id="{62267A16-7FFD-417A-8D77-9B70531C9B51}"/>
                </a:ext>
              </a:extLst>
            </xdr:cNvPr>
            <xdr:cNvSpPr txBox="1"/>
          </xdr:nvSpPr>
          <xdr:spPr>
            <a:xfrm>
              <a:off x="7181850" y="19345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1" name="CuadroTexto 90">
              <a:extLst>
                <a:ext uri="{FF2B5EF4-FFF2-40B4-BE49-F238E27FC236}">
                  <a16:creationId xmlns:a16="http://schemas.microsoft.com/office/drawing/2014/main" id="{62267A16-7FFD-417A-8D77-9B70531C9B51}"/>
                </a:ext>
              </a:extLst>
            </xdr:cNvPr>
            <xdr:cNvSpPr txBox="1"/>
          </xdr:nvSpPr>
          <xdr:spPr>
            <a:xfrm>
              <a:off x="7181850" y="19345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96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2" name="CuadroTexto 91">
              <a:extLst>
                <a:ext uri="{FF2B5EF4-FFF2-40B4-BE49-F238E27FC236}">
                  <a16:creationId xmlns:a16="http://schemas.microsoft.com/office/drawing/2014/main" xmlns="" id="{65097391-39EC-4242-BFA9-3B2A00478345}"/>
                </a:ext>
              </a:extLst>
            </xdr:cNvPr>
            <xdr:cNvSpPr txBox="1"/>
          </xdr:nvSpPr>
          <xdr:spPr>
            <a:xfrm>
              <a:off x="7200900" y="19535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2" name="CuadroTexto 91">
              <a:extLst>
                <a:ext uri="{FF2B5EF4-FFF2-40B4-BE49-F238E27FC236}">
                  <a16:creationId xmlns:a16="http://schemas.microsoft.com/office/drawing/2014/main" id="{65097391-39EC-4242-BFA9-3B2A00478345}"/>
                </a:ext>
              </a:extLst>
            </xdr:cNvPr>
            <xdr:cNvSpPr txBox="1"/>
          </xdr:nvSpPr>
          <xdr:spPr>
            <a:xfrm>
              <a:off x="7200900" y="19535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97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3" name="CuadroTexto 92">
              <a:extLst>
                <a:ext uri="{FF2B5EF4-FFF2-40B4-BE49-F238E27FC236}">
                  <a16:creationId xmlns:a16="http://schemas.microsoft.com/office/drawing/2014/main" xmlns="" id="{FC2E2227-BDFA-4EB7-9A3B-4D4017925AA7}"/>
                </a:ext>
              </a:extLst>
            </xdr:cNvPr>
            <xdr:cNvSpPr txBox="1"/>
          </xdr:nvSpPr>
          <xdr:spPr>
            <a:xfrm>
              <a:off x="7191375" y="19716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3" name="CuadroTexto 92">
              <a:extLst>
                <a:ext uri="{FF2B5EF4-FFF2-40B4-BE49-F238E27FC236}">
                  <a16:creationId xmlns:a16="http://schemas.microsoft.com/office/drawing/2014/main" id="{FC2E2227-BDFA-4EB7-9A3B-4D4017925AA7}"/>
                </a:ext>
              </a:extLst>
            </xdr:cNvPr>
            <xdr:cNvSpPr txBox="1"/>
          </xdr:nvSpPr>
          <xdr:spPr>
            <a:xfrm>
              <a:off x="7191375" y="19716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99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4" name="CuadroTexto 93">
              <a:extLst>
                <a:ext uri="{FF2B5EF4-FFF2-40B4-BE49-F238E27FC236}">
                  <a16:creationId xmlns:a16="http://schemas.microsoft.com/office/drawing/2014/main" xmlns="" id="{3F8D363D-7D6C-4542-8981-CF5F5B615AEE}"/>
                </a:ext>
              </a:extLst>
            </xdr:cNvPr>
            <xdr:cNvSpPr txBox="1"/>
          </xdr:nvSpPr>
          <xdr:spPr>
            <a:xfrm>
              <a:off x="7172325" y="20097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4" name="CuadroTexto 93">
              <a:extLst>
                <a:ext uri="{FF2B5EF4-FFF2-40B4-BE49-F238E27FC236}">
                  <a16:creationId xmlns:a16="http://schemas.microsoft.com/office/drawing/2014/main" id="{3F8D363D-7D6C-4542-8981-CF5F5B615AEE}"/>
                </a:ext>
              </a:extLst>
            </xdr:cNvPr>
            <xdr:cNvSpPr txBox="1"/>
          </xdr:nvSpPr>
          <xdr:spPr>
            <a:xfrm>
              <a:off x="7172325" y="20097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98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5" name="CuadroTexto 94">
              <a:extLst>
                <a:ext uri="{FF2B5EF4-FFF2-40B4-BE49-F238E27FC236}">
                  <a16:creationId xmlns:a16="http://schemas.microsoft.com/office/drawing/2014/main" xmlns="" id="{979F1603-5B28-4772-8D17-D76DC850B741}"/>
                </a:ext>
              </a:extLst>
            </xdr:cNvPr>
            <xdr:cNvSpPr txBox="1"/>
          </xdr:nvSpPr>
          <xdr:spPr>
            <a:xfrm>
              <a:off x="7181850" y="19907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5" name="CuadroTexto 94">
              <a:extLst>
                <a:ext uri="{FF2B5EF4-FFF2-40B4-BE49-F238E27FC236}">
                  <a16:creationId xmlns:a16="http://schemas.microsoft.com/office/drawing/2014/main" id="{979F1603-5B28-4772-8D17-D76DC850B741}"/>
                </a:ext>
              </a:extLst>
            </xdr:cNvPr>
            <xdr:cNvSpPr txBox="1"/>
          </xdr:nvSpPr>
          <xdr:spPr>
            <a:xfrm>
              <a:off x="7181850" y="19907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101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6" name="CuadroTexto 95">
              <a:extLst>
                <a:ext uri="{FF2B5EF4-FFF2-40B4-BE49-F238E27FC236}">
                  <a16:creationId xmlns:a16="http://schemas.microsoft.com/office/drawing/2014/main" xmlns="" id="{CDDEBA43-D309-4915-8ADB-24E74ABE1316}"/>
                </a:ext>
              </a:extLst>
            </xdr:cNvPr>
            <xdr:cNvSpPr txBox="1"/>
          </xdr:nvSpPr>
          <xdr:spPr>
            <a:xfrm>
              <a:off x="7153275" y="204597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6" name="CuadroTexto 95">
              <a:extLst>
                <a:ext uri="{FF2B5EF4-FFF2-40B4-BE49-F238E27FC236}">
                  <a16:creationId xmlns:a16="http://schemas.microsoft.com/office/drawing/2014/main" id="{CDDEBA43-D309-4915-8ADB-24E74ABE1316}"/>
                </a:ext>
              </a:extLst>
            </xdr:cNvPr>
            <xdr:cNvSpPr txBox="1"/>
          </xdr:nvSpPr>
          <xdr:spPr>
            <a:xfrm>
              <a:off x="7153275" y="204597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100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7" name="CuadroTexto 96">
              <a:extLst>
                <a:ext uri="{FF2B5EF4-FFF2-40B4-BE49-F238E27FC236}">
                  <a16:creationId xmlns:a16="http://schemas.microsoft.com/office/drawing/2014/main" xmlns="" id="{297FD1C8-3727-41B2-B94D-2DF4C32467F0}"/>
                </a:ext>
              </a:extLst>
            </xdr:cNvPr>
            <xdr:cNvSpPr txBox="1"/>
          </xdr:nvSpPr>
          <xdr:spPr>
            <a:xfrm>
              <a:off x="7153275" y="2028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7" name="CuadroTexto 96">
              <a:extLst>
                <a:ext uri="{FF2B5EF4-FFF2-40B4-BE49-F238E27FC236}">
                  <a16:creationId xmlns:a16="http://schemas.microsoft.com/office/drawing/2014/main" id="{297FD1C8-3727-41B2-B94D-2DF4C32467F0}"/>
                </a:ext>
              </a:extLst>
            </xdr:cNvPr>
            <xdr:cNvSpPr txBox="1"/>
          </xdr:nvSpPr>
          <xdr:spPr>
            <a:xfrm>
              <a:off x="7153275" y="2028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111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8" name="CuadroTexto 97">
              <a:extLst>
                <a:ext uri="{FF2B5EF4-FFF2-40B4-BE49-F238E27FC236}">
                  <a16:creationId xmlns:a16="http://schemas.microsoft.com/office/drawing/2014/main" xmlns="" id="{11699339-8901-46B4-BDA9-6BA20A090AB1}"/>
                </a:ext>
              </a:extLst>
            </xdr:cNvPr>
            <xdr:cNvSpPr txBox="1"/>
          </xdr:nvSpPr>
          <xdr:spPr>
            <a:xfrm>
              <a:off x="8867775" y="225171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8" name="CuadroTexto 97">
              <a:extLst>
                <a:ext uri="{FF2B5EF4-FFF2-40B4-BE49-F238E27FC236}">
                  <a16:creationId xmlns:a16="http://schemas.microsoft.com/office/drawing/2014/main" id="{11699339-8901-46B4-BDA9-6BA20A090AB1}"/>
                </a:ext>
              </a:extLst>
            </xdr:cNvPr>
            <xdr:cNvSpPr txBox="1"/>
          </xdr:nvSpPr>
          <xdr:spPr>
            <a:xfrm>
              <a:off x="8867775" y="225171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112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9" name="CuadroTexto 98">
              <a:extLst>
                <a:ext uri="{FF2B5EF4-FFF2-40B4-BE49-F238E27FC236}">
                  <a16:creationId xmlns:a16="http://schemas.microsoft.com/office/drawing/2014/main" xmlns="" id="{D8545DC7-4E6E-43C9-AD4C-27C074C622E1}"/>
                </a:ext>
              </a:extLst>
            </xdr:cNvPr>
            <xdr:cNvSpPr txBox="1"/>
          </xdr:nvSpPr>
          <xdr:spPr>
            <a:xfrm>
              <a:off x="8429625" y="228885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9" name="CuadroTexto 98">
              <a:extLst>
                <a:ext uri="{FF2B5EF4-FFF2-40B4-BE49-F238E27FC236}">
                  <a16:creationId xmlns:a16="http://schemas.microsoft.com/office/drawing/2014/main" id="{D8545DC7-4E6E-43C9-AD4C-27C074C622E1}"/>
                </a:ext>
              </a:extLst>
            </xdr:cNvPr>
            <xdr:cNvSpPr txBox="1"/>
          </xdr:nvSpPr>
          <xdr:spPr>
            <a:xfrm>
              <a:off x="8429625" y="228885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113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0" name="CuadroTexto 99">
              <a:extLst>
                <a:ext uri="{FF2B5EF4-FFF2-40B4-BE49-F238E27FC236}">
                  <a16:creationId xmlns:a16="http://schemas.microsoft.com/office/drawing/2014/main" xmlns="" id="{473A2930-A852-4B54-800A-62773B2B2F0F}"/>
                </a:ext>
              </a:extLst>
            </xdr:cNvPr>
            <xdr:cNvSpPr txBox="1"/>
          </xdr:nvSpPr>
          <xdr:spPr>
            <a:xfrm>
              <a:off x="8353425" y="230790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0" name="CuadroTexto 99">
              <a:extLst>
                <a:ext uri="{FF2B5EF4-FFF2-40B4-BE49-F238E27FC236}">
                  <a16:creationId xmlns:a16="http://schemas.microsoft.com/office/drawing/2014/main" id="{473A2930-A852-4B54-800A-62773B2B2F0F}"/>
                </a:ext>
              </a:extLst>
            </xdr:cNvPr>
            <xdr:cNvSpPr txBox="1"/>
          </xdr:nvSpPr>
          <xdr:spPr>
            <a:xfrm>
              <a:off x="8353425" y="230790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112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1" name="CuadroTexto 100">
              <a:extLst>
                <a:ext uri="{FF2B5EF4-FFF2-40B4-BE49-F238E27FC236}">
                  <a16:creationId xmlns:a16="http://schemas.microsoft.com/office/drawing/2014/main" xmlns="" id="{2025EE98-251A-459E-B6C6-5A5AC4C6D87A}"/>
                </a:ext>
              </a:extLst>
            </xdr:cNvPr>
            <xdr:cNvSpPr txBox="1"/>
          </xdr:nvSpPr>
          <xdr:spPr>
            <a:xfrm>
              <a:off x="8505825" y="227076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1" name="CuadroTexto 100">
              <a:extLst>
                <a:ext uri="{FF2B5EF4-FFF2-40B4-BE49-F238E27FC236}">
                  <a16:creationId xmlns:a16="http://schemas.microsoft.com/office/drawing/2014/main" id="{2025EE98-251A-459E-B6C6-5A5AC4C6D87A}"/>
                </a:ext>
              </a:extLst>
            </xdr:cNvPr>
            <xdr:cNvSpPr txBox="1"/>
          </xdr:nvSpPr>
          <xdr:spPr>
            <a:xfrm>
              <a:off x="8505825" y="227076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115</xdr:row>
      <xdr:rowOff>0</xdr:rowOff>
    </xdr:from>
    <xdr:ext cx="307777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xmlns="" id="{997E0CB2-D6B3-4C27-B2B4-89F73186949D}"/>
            </a:ext>
          </a:extLst>
        </xdr:cNvPr>
        <xdr:cNvSpPr txBox="1"/>
      </xdr:nvSpPr>
      <xdr:spPr>
        <a:xfrm>
          <a:off x="8029575" y="2327910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116</xdr:row>
      <xdr:rowOff>0</xdr:rowOff>
    </xdr:from>
    <xdr:ext cx="280077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xmlns="" id="{1EFFEA07-7B18-4BE0-B984-EF2F1DB8DC95}"/>
            </a:ext>
          </a:extLst>
        </xdr:cNvPr>
        <xdr:cNvSpPr txBox="1"/>
      </xdr:nvSpPr>
      <xdr:spPr>
        <a:xfrm>
          <a:off x="7429500" y="2346960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125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4" name="CuadroTexto 103">
              <a:extLst>
                <a:ext uri="{FF2B5EF4-FFF2-40B4-BE49-F238E27FC236}">
                  <a16:creationId xmlns:a16="http://schemas.microsoft.com/office/drawing/2014/main" xmlns="" id="{29A56826-4343-46E6-A7DC-7D8EE9B11940}"/>
                </a:ext>
              </a:extLst>
            </xdr:cNvPr>
            <xdr:cNvSpPr txBox="1"/>
          </xdr:nvSpPr>
          <xdr:spPr>
            <a:xfrm>
              <a:off x="8124825" y="253936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4" name="CuadroTexto 103">
              <a:extLst>
                <a:ext uri="{FF2B5EF4-FFF2-40B4-BE49-F238E27FC236}">
                  <a16:creationId xmlns:a16="http://schemas.microsoft.com/office/drawing/2014/main" id="{29A56826-4343-46E6-A7DC-7D8EE9B11940}"/>
                </a:ext>
              </a:extLst>
            </xdr:cNvPr>
            <xdr:cNvSpPr txBox="1"/>
          </xdr:nvSpPr>
          <xdr:spPr>
            <a:xfrm>
              <a:off x="8124825" y="253936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123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5" name="CuadroTexto 104">
              <a:extLst>
                <a:ext uri="{FF2B5EF4-FFF2-40B4-BE49-F238E27FC236}">
                  <a16:creationId xmlns:a16="http://schemas.microsoft.com/office/drawing/2014/main" xmlns="" id="{E812C8B7-8659-44C0-9A9F-55FCE6C07330}"/>
                </a:ext>
              </a:extLst>
            </xdr:cNvPr>
            <xdr:cNvSpPr txBox="1"/>
          </xdr:nvSpPr>
          <xdr:spPr>
            <a:xfrm>
              <a:off x="8543925" y="251936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5" name="CuadroTexto 104">
              <a:extLst>
                <a:ext uri="{FF2B5EF4-FFF2-40B4-BE49-F238E27FC236}">
                  <a16:creationId xmlns:a16="http://schemas.microsoft.com/office/drawing/2014/main" id="{E812C8B7-8659-44C0-9A9F-55FCE6C07330}"/>
                </a:ext>
              </a:extLst>
            </xdr:cNvPr>
            <xdr:cNvSpPr txBox="1"/>
          </xdr:nvSpPr>
          <xdr:spPr>
            <a:xfrm>
              <a:off x="8543925" y="251936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122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6" name="CuadroTexto 105">
              <a:extLst>
                <a:ext uri="{FF2B5EF4-FFF2-40B4-BE49-F238E27FC236}">
                  <a16:creationId xmlns:a16="http://schemas.microsoft.com/office/drawing/2014/main" xmlns="" id="{032B9699-112E-488D-9F24-2CD3ED9E06A6}"/>
                </a:ext>
              </a:extLst>
            </xdr:cNvPr>
            <xdr:cNvSpPr txBox="1"/>
          </xdr:nvSpPr>
          <xdr:spPr>
            <a:xfrm>
              <a:off x="8115300" y="248221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6" name="CuadroTexto 105">
              <a:extLst>
                <a:ext uri="{FF2B5EF4-FFF2-40B4-BE49-F238E27FC236}">
                  <a16:creationId xmlns:a16="http://schemas.microsoft.com/office/drawing/2014/main" id="{032B9699-112E-488D-9F24-2CD3ED9E06A6}"/>
                </a:ext>
              </a:extLst>
            </xdr:cNvPr>
            <xdr:cNvSpPr txBox="1"/>
          </xdr:nvSpPr>
          <xdr:spPr>
            <a:xfrm>
              <a:off x="8115300" y="248221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122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7" name="CuadroTexto 106">
              <a:extLst>
                <a:ext uri="{FF2B5EF4-FFF2-40B4-BE49-F238E27FC236}">
                  <a16:creationId xmlns:a16="http://schemas.microsoft.com/office/drawing/2014/main" xmlns="" id="{482245DA-3A30-4589-83B1-7E62E874B4BD}"/>
                </a:ext>
              </a:extLst>
            </xdr:cNvPr>
            <xdr:cNvSpPr txBox="1"/>
          </xdr:nvSpPr>
          <xdr:spPr>
            <a:xfrm>
              <a:off x="8620125" y="25003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7" name="CuadroTexto 106">
              <a:extLst>
                <a:ext uri="{FF2B5EF4-FFF2-40B4-BE49-F238E27FC236}">
                  <a16:creationId xmlns:a16="http://schemas.microsoft.com/office/drawing/2014/main" id="{482245DA-3A30-4589-83B1-7E62E874B4BD}"/>
                </a:ext>
              </a:extLst>
            </xdr:cNvPr>
            <xdr:cNvSpPr txBox="1"/>
          </xdr:nvSpPr>
          <xdr:spPr>
            <a:xfrm>
              <a:off x="8620125" y="25003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122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8" name="CuadroTexto 107">
              <a:extLst>
                <a:ext uri="{FF2B5EF4-FFF2-40B4-BE49-F238E27FC236}">
                  <a16:creationId xmlns:a16="http://schemas.microsoft.com/office/drawing/2014/main" xmlns="" id="{E31A6AC1-72EC-448B-9FD2-A1E28DD0614D}"/>
                </a:ext>
              </a:extLst>
            </xdr:cNvPr>
            <xdr:cNvSpPr txBox="1"/>
          </xdr:nvSpPr>
          <xdr:spPr>
            <a:xfrm>
              <a:off x="5638800" y="2483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8" name="CuadroTexto 107">
              <a:extLst>
                <a:ext uri="{FF2B5EF4-FFF2-40B4-BE49-F238E27FC236}">
                  <a16:creationId xmlns:a16="http://schemas.microsoft.com/office/drawing/2014/main" id="{E31A6AC1-72EC-448B-9FD2-A1E28DD0614D}"/>
                </a:ext>
              </a:extLst>
            </xdr:cNvPr>
            <xdr:cNvSpPr txBox="1"/>
          </xdr:nvSpPr>
          <xdr:spPr>
            <a:xfrm>
              <a:off x="5638800" y="2483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123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9" name="CuadroTexto 108">
              <a:extLst>
                <a:ext uri="{FF2B5EF4-FFF2-40B4-BE49-F238E27FC236}">
                  <a16:creationId xmlns:a16="http://schemas.microsoft.com/office/drawing/2014/main" xmlns="" id="{B1BA6561-3817-470B-BE95-F709A5CA6004}"/>
                </a:ext>
              </a:extLst>
            </xdr:cNvPr>
            <xdr:cNvSpPr txBox="1"/>
          </xdr:nvSpPr>
          <xdr:spPr>
            <a:xfrm>
              <a:off x="5629275" y="250126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9" name="CuadroTexto 108">
              <a:extLst>
                <a:ext uri="{FF2B5EF4-FFF2-40B4-BE49-F238E27FC236}">
                  <a16:creationId xmlns:a16="http://schemas.microsoft.com/office/drawing/2014/main" id="{B1BA6561-3817-470B-BE95-F709A5CA6004}"/>
                </a:ext>
              </a:extLst>
            </xdr:cNvPr>
            <xdr:cNvSpPr txBox="1"/>
          </xdr:nvSpPr>
          <xdr:spPr>
            <a:xfrm>
              <a:off x="5629275" y="250126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124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0" name="CuadroTexto 109">
              <a:extLst>
                <a:ext uri="{FF2B5EF4-FFF2-40B4-BE49-F238E27FC236}">
                  <a16:creationId xmlns:a16="http://schemas.microsoft.com/office/drawing/2014/main" xmlns="" id="{FF97643D-E347-44F6-8A43-9C9ED54E562E}"/>
                </a:ext>
              </a:extLst>
            </xdr:cNvPr>
            <xdr:cNvSpPr txBox="1"/>
          </xdr:nvSpPr>
          <xdr:spPr>
            <a:xfrm>
              <a:off x="5638800" y="252031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0" name="CuadroTexto 109">
              <a:extLst>
                <a:ext uri="{FF2B5EF4-FFF2-40B4-BE49-F238E27FC236}">
                  <a16:creationId xmlns:a16="http://schemas.microsoft.com/office/drawing/2014/main" id="{FF97643D-E347-44F6-8A43-9C9ED54E562E}"/>
                </a:ext>
              </a:extLst>
            </xdr:cNvPr>
            <xdr:cNvSpPr txBox="1"/>
          </xdr:nvSpPr>
          <xdr:spPr>
            <a:xfrm>
              <a:off x="5638800" y="252031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125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1" name="CuadroTexto 110">
              <a:extLst>
                <a:ext uri="{FF2B5EF4-FFF2-40B4-BE49-F238E27FC236}">
                  <a16:creationId xmlns:a16="http://schemas.microsoft.com/office/drawing/2014/main" xmlns="" id="{C7F850AE-EF4D-41F3-AF61-2C17C3C09684}"/>
                </a:ext>
              </a:extLst>
            </xdr:cNvPr>
            <xdr:cNvSpPr txBox="1"/>
          </xdr:nvSpPr>
          <xdr:spPr>
            <a:xfrm>
              <a:off x="5667375" y="254031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1" name="CuadroTexto 110">
              <a:extLst>
                <a:ext uri="{FF2B5EF4-FFF2-40B4-BE49-F238E27FC236}">
                  <a16:creationId xmlns:a16="http://schemas.microsoft.com/office/drawing/2014/main" id="{C7F850AE-EF4D-41F3-AF61-2C17C3C09684}"/>
                </a:ext>
              </a:extLst>
            </xdr:cNvPr>
            <xdr:cNvSpPr txBox="1"/>
          </xdr:nvSpPr>
          <xdr:spPr>
            <a:xfrm>
              <a:off x="5667375" y="254031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126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2" name="CuadroTexto 111">
              <a:extLst>
                <a:ext uri="{FF2B5EF4-FFF2-40B4-BE49-F238E27FC236}">
                  <a16:creationId xmlns:a16="http://schemas.microsoft.com/office/drawing/2014/main" xmlns="" id="{505D05BA-98F8-4BC0-B27D-91A26D53A0FE}"/>
                </a:ext>
              </a:extLst>
            </xdr:cNvPr>
            <xdr:cNvSpPr txBox="1"/>
          </xdr:nvSpPr>
          <xdr:spPr>
            <a:xfrm>
              <a:off x="5648325" y="255841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2" name="CuadroTexto 111">
              <a:extLst>
                <a:ext uri="{FF2B5EF4-FFF2-40B4-BE49-F238E27FC236}">
                  <a16:creationId xmlns:a16="http://schemas.microsoft.com/office/drawing/2014/main" id="{505D05BA-98F8-4BC0-B27D-91A26D53A0FE}"/>
                </a:ext>
              </a:extLst>
            </xdr:cNvPr>
            <xdr:cNvSpPr txBox="1"/>
          </xdr:nvSpPr>
          <xdr:spPr>
            <a:xfrm>
              <a:off x="5648325" y="255841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126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3" name="CuadroTexto 112">
              <a:extLst>
                <a:ext uri="{FF2B5EF4-FFF2-40B4-BE49-F238E27FC236}">
                  <a16:creationId xmlns:a16="http://schemas.microsoft.com/office/drawing/2014/main" xmlns="" id="{B5F27113-0D2D-4B38-B17D-4DCEC3DBEDF6}"/>
                </a:ext>
              </a:extLst>
            </xdr:cNvPr>
            <xdr:cNvSpPr txBox="1"/>
          </xdr:nvSpPr>
          <xdr:spPr>
            <a:xfrm>
              <a:off x="5676900" y="257651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3" name="CuadroTexto 112">
              <a:extLst>
                <a:ext uri="{FF2B5EF4-FFF2-40B4-BE49-F238E27FC236}">
                  <a16:creationId xmlns:a16="http://schemas.microsoft.com/office/drawing/2014/main" id="{B5F27113-0D2D-4B38-B17D-4DCEC3DBEDF6}"/>
                </a:ext>
              </a:extLst>
            </xdr:cNvPr>
            <xdr:cNvSpPr txBox="1"/>
          </xdr:nvSpPr>
          <xdr:spPr>
            <a:xfrm>
              <a:off x="5676900" y="257651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128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4" name="CuadroTexto 113">
              <a:extLst>
                <a:ext uri="{FF2B5EF4-FFF2-40B4-BE49-F238E27FC236}">
                  <a16:creationId xmlns:a16="http://schemas.microsoft.com/office/drawing/2014/main" xmlns="" id="{59451F21-794D-4B54-9E9B-6295271F0E55}"/>
                </a:ext>
              </a:extLst>
            </xdr:cNvPr>
            <xdr:cNvSpPr txBox="1"/>
          </xdr:nvSpPr>
          <xdr:spPr>
            <a:xfrm>
              <a:off x="5705475" y="259651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4" name="CuadroTexto 113">
              <a:extLst>
                <a:ext uri="{FF2B5EF4-FFF2-40B4-BE49-F238E27FC236}">
                  <a16:creationId xmlns:a16="http://schemas.microsoft.com/office/drawing/2014/main" id="{59451F21-794D-4B54-9E9B-6295271F0E55}"/>
                </a:ext>
              </a:extLst>
            </xdr:cNvPr>
            <xdr:cNvSpPr txBox="1"/>
          </xdr:nvSpPr>
          <xdr:spPr>
            <a:xfrm>
              <a:off x="5705475" y="259651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121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5" name="CuadroTexto 114">
              <a:extLst>
                <a:ext uri="{FF2B5EF4-FFF2-40B4-BE49-F238E27FC236}">
                  <a16:creationId xmlns:a16="http://schemas.microsoft.com/office/drawing/2014/main" xmlns="" id="{DB4F27A3-B64B-4D82-9321-6EB2790A521F}"/>
                </a:ext>
              </a:extLst>
            </xdr:cNvPr>
            <xdr:cNvSpPr txBox="1"/>
          </xdr:nvSpPr>
          <xdr:spPr>
            <a:xfrm>
              <a:off x="7181850" y="247364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5" name="CuadroTexto 114">
              <a:extLst>
                <a:ext uri="{FF2B5EF4-FFF2-40B4-BE49-F238E27FC236}">
                  <a16:creationId xmlns:a16="http://schemas.microsoft.com/office/drawing/2014/main" id="{DB4F27A3-B64B-4D82-9321-6EB2790A521F}"/>
                </a:ext>
              </a:extLst>
            </xdr:cNvPr>
            <xdr:cNvSpPr txBox="1"/>
          </xdr:nvSpPr>
          <xdr:spPr>
            <a:xfrm>
              <a:off x="7181850" y="247364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122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6" name="CuadroTexto 115">
              <a:extLst>
                <a:ext uri="{FF2B5EF4-FFF2-40B4-BE49-F238E27FC236}">
                  <a16:creationId xmlns:a16="http://schemas.microsoft.com/office/drawing/2014/main" xmlns="" id="{6F8623F6-7EFA-442F-AF64-CD38DD3117B3}"/>
                </a:ext>
              </a:extLst>
            </xdr:cNvPr>
            <xdr:cNvSpPr txBox="1"/>
          </xdr:nvSpPr>
          <xdr:spPr>
            <a:xfrm>
              <a:off x="7200900" y="249269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6" name="CuadroTexto 115">
              <a:extLst>
                <a:ext uri="{FF2B5EF4-FFF2-40B4-BE49-F238E27FC236}">
                  <a16:creationId xmlns:a16="http://schemas.microsoft.com/office/drawing/2014/main" id="{6F8623F6-7EFA-442F-AF64-CD38DD3117B3}"/>
                </a:ext>
              </a:extLst>
            </xdr:cNvPr>
            <xdr:cNvSpPr txBox="1"/>
          </xdr:nvSpPr>
          <xdr:spPr>
            <a:xfrm>
              <a:off x="7200900" y="249269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123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7" name="CuadroTexto 116">
              <a:extLst>
                <a:ext uri="{FF2B5EF4-FFF2-40B4-BE49-F238E27FC236}">
                  <a16:creationId xmlns:a16="http://schemas.microsoft.com/office/drawing/2014/main" xmlns="" id="{6FC56C9E-7287-4ECA-B909-DC7E947437A0}"/>
                </a:ext>
              </a:extLst>
            </xdr:cNvPr>
            <xdr:cNvSpPr txBox="1"/>
          </xdr:nvSpPr>
          <xdr:spPr>
            <a:xfrm>
              <a:off x="7191375" y="251079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7" name="CuadroTexto 116">
              <a:extLst>
                <a:ext uri="{FF2B5EF4-FFF2-40B4-BE49-F238E27FC236}">
                  <a16:creationId xmlns:a16="http://schemas.microsoft.com/office/drawing/2014/main" id="{6FC56C9E-7287-4ECA-B909-DC7E947437A0}"/>
                </a:ext>
              </a:extLst>
            </xdr:cNvPr>
            <xdr:cNvSpPr txBox="1"/>
          </xdr:nvSpPr>
          <xdr:spPr>
            <a:xfrm>
              <a:off x="7191375" y="251079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125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8" name="CuadroTexto 117">
              <a:extLst>
                <a:ext uri="{FF2B5EF4-FFF2-40B4-BE49-F238E27FC236}">
                  <a16:creationId xmlns:a16="http://schemas.microsoft.com/office/drawing/2014/main" xmlns="" id="{D79DA71A-2254-4C03-A510-4A97AAB23DA0}"/>
                </a:ext>
              </a:extLst>
            </xdr:cNvPr>
            <xdr:cNvSpPr txBox="1"/>
          </xdr:nvSpPr>
          <xdr:spPr>
            <a:xfrm>
              <a:off x="7172325" y="254889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8" name="CuadroTexto 117">
              <a:extLst>
                <a:ext uri="{FF2B5EF4-FFF2-40B4-BE49-F238E27FC236}">
                  <a16:creationId xmlns:a16="http://schemas.microsoft.com/office/drawing/2014/main" id="{D79DA71A-2254-4C03-A510-4A97AAB23DA0}"/>
                </a:ext>
              </a:extLst>
            </xdr:cNvPr>
            <xdr:cNvSpPr txBox="1"/>
          </xdr:nvSpPr>
          <xdr:spPr>
            <a:xfrm>
              <a:off x="7172325" y="254889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124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9" name="CuadroTexto 118">
              <a:extLst>
                <a:ext uri="{FF2B5EF4-FFF2-40B4-BE49-F238E27FC236}">
                  <a16:creationId xmlns:a16="http://schemas.microsoft.com/office/drawing/2014/main" xmlns="" id="{265485D2-5766-4CFC-A4F1-499656D20675}"/>
                </a:ext>
              </a:extLst>
            </xdr:cNvPr>
            <xdr:cNvSpPr txBox="1"/>
          </xdr:nvSpPr>
          <xdr:spPr>
            <a:xfrm>
              <a:off x="7181850" y="25298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9" name="CuadroTexto 118">
              <a:extLst>
                <a:ext uri="{FF2B5EF4-FFF2-40B4-BE49-F238E27FC236}">
                  <a16:creationId xmlns:a16="http://schemas.microsoft.com/office/drawing/2014/main" id="{265485D2-5766-4CFC-A4F1-499656D20675}"/>
                </a:ext>
              </a:extLst>
            </xdr:cNvPr>
            <xdr:cNvSpPr txBox="1"/>
          </xdr:nvSpPr>
          <xdr:spPr>
            <a:xfrm>
              <a:off x="7181850" y="25298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127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0" name="CuadroTexto 119">
              <a:extLst>
                <a:ext uri="{FF2B5EF4-FFF2-40B4-BE49-F238E27FC236}">
                  <a16:creationId xmlns:a16="http://schemas.microsoft.com/office/drawing/2014/main" xmlns="" id="{6A341EA0-0047-41F9-A462-1177CD9523B2}"/>
                </a:ext>
              </a:extLst>
            </xdr:cNvPr>
            <xdr:cNvSpPr txBox="1"/>
          </xdr:nvSpPr>
          <xdr:spPr>
            <a:xfrm>
              <a:off x="7153275" y="25850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20" name="CuadroTexto 119">
              <a:extLst>
                <a:ext uri="{FF2B5EF4-FFF2-40B4-BE49-F238E27FC236}">
                  <a16:creationId xmlns:a16="http://schemas.microsoft.com/office/drawing/2014/main" id="{6A341EA0-0047-41F9-A462-1177CD9523B2}"/>
                </a:ext>
              </a:extLst>
            </xdr:cNvPr>
            <xdr:cNvSpPr txBox="1"/>
          </xdr:nvSpPr>
          <xdr:spPr>
            <a:xfrm>
              <a:off x="7153275" y="25850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126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1" name="CuadroTexto 120">
              <a:extLst>
                <a:ext uri="{FF2B5EF4-FFF2-40B4-BE49-F238E27FC236}">
                  <a16:creationId xmlns:a16="http://schemas.microsoft.com/office/drawing/2014/main" xmlns="" id="{3283758C-1DE1-41A6-BD31-F03EA47814DF}"/>
                </a:ext>
              </a:extLst>
            </xdr:cNvPr>
            <xdr:cNvSpPr txBox="1"/>
          </xdr:nvSpPr>
          <xdr:spPr>
            <a:xfrm>
              <a:off x="7153275" y="25679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21" name="CuadroTexto 120">
              <a:extLst>
                <a:ext uri="{FF2B5EF4-FFF2-40B4-BE49-F238E27FC236}">
                  <a16:creationId xmlns:a16="http://schemas.microsoft.com/office/drawing/2014/main" id="{3283758C-1DE1-41A6-BD31-F03EA47814DF}"/>
                </a:ext>
              </a:extLst>
            </xdr:cNvPr>
            <xdr:cNvSpPr txBox="1"/>
          </xdr:nvSpPr>
          <xdr:spPr>
            <a:xfrm>
              <a:off x="7153275" y="25679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137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2" name="CuadroTexto 121">
              <a:extLst>
                <a:ext uri="{FF2B5EF4-FFF2-40B4-BE49-F238E27FC236}">
                  <a16:creationId xmlns:a16="http://schemas.microsoft.com/office/drawing/2014/main" xmlns="" id="{4DBECD62-D1BA-487C-8E1F-7C2E66D89C83}"/>
                </a:ext>
              </a:extLst>
            </xdr:cNvPr>
            <xdr:cNvSpPr txBox="1"/>
          </xdr:nvSpPr>
          <xdr:spPr>
            <a:xfrm>
              <a:off x="8867775" y="279082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2" name="CuadroTexto 121">
              <a:extLst>
                <a:ext uri="{FF2B5EF4-FFF2-40B4-BE49-F238E27FC236}">
                  <a16:creationId xmlns:a16="http://schemas.microsoft.com/office/drawing/2014/main" id="{4DBECD62-D1BA-487C-8E1F-7C2E66D89C83}"/>
                </a:ext>
              </a:extLst>
            </xdr:cNvPr>
            <xdr:cNvSpPr txBox="1"/>
          </xdr:nvSpPr>
          <xdr:spPr>
            <a:xfrm>
              <a:off x="8867775" y="279082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138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3" name="CuadroTexto 122">
              <a:extLst>
                <a:ext uri="{FF2B5EF4-FFF2-40B4-BE49-F238E27FC236}">
                  <a16:creationId xmlns:a16="http://schemas.microsoft.com/office/drawing/2014/main" xmlns="" id="{4D591B7A-D8EA-4472-B8FB-1F9679270170}"/>
                </a:ext>
              </a:extLst>
            </xdr:cNvPr>
            <xdr:cNvSpPr txBox="1"/>
          </xdr:nvSpPr>
          <xdr:spPr>
            <a:xfrm>
              <a:off x="8429625" y="282797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3" name="CuadroTexto 122">
              <a:extLst>
                <a:ext uri="{FF2B5EF4-FFF2-40B4-BE49-F238E27FC236}">
                  <a16:creationId xmlns:a16="http://schemas.microsoft.com/office/drawing/2014/main" id="{4D591B7A-D8EA-4472-B8FB-1F9679270170}"/>
                </a:ext>
              </a:extLst>
            </xdr:cNvPr>
            <xdr:cNvSpPr txBox="1"/>
          </xdr:nvSpPr>
          <xdr:spPr>
            <a:xfrm>
              <a:off x="8429625" y="282797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139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4" name="CuadroTexto 123">
              <a:extLst>
                <a:ext uri="{FF2B5EF4-FFF2-40B4-BE49-F238E27FC236}">
                  <a16:creationId xmlns:a16="http://schemas.microsoft.com/office/drawing/2014/main" xmlns="" id="{15AC4756-BEAB-4F06-BC9C-428503487F09}"/>
                </a:ext>
              </a:extLst>
            </xdr:cNvPr>
            <xdr:cNvSpPr txBox="1"/>
          </xdr:nvSpPr>
          <xdr:spPr>
            <a:xfrm>
              <a:off x="8353425" y="284702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4" name="CuadroTexto 123">
              <a:extLst>
                <a:ext uri="{FF2B5EF4-FFF2-40B4-BE49-F238E27FC236}">
                  <a16:creationId xmlns:a16="http://schemas.microsoft.com/office/drawing/2014/main" id="{15AC4756-BEAB-4F06-BC9C-428503487F09}"/>
                </a:ext>
              </a:extLst>
            </xdr:cNvPr>
            <xdr:cNvSpPr txBox="1"/>
          </xdr:nvSpPr>
          <xdr:spPr>
            <a:xfrm>
              <a:off x="8353425" y="284702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138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5" name="CuadroTexto 124">
              <a:extLst>
                <a:ext uri="{FF2B5EF4-FFF2-40B4-BE49-F238E27FC236}">
                  <a16:creationId xmlns:a16="http://schemas.microsoft.com/office/drawing/2014/main" xmlns="" id="{42BB96DD-B83C-4E5B-BF47-F6BFC31DFEB6}"/>
                </a:ext>
              </a:extLst>
            </xdr:cNvPr>
            <xdr:cNvSpPr txBox="1"/>
          </xdr:nvSpPr>
          <xdr:spPr>
            <a:xfrm>
              <a:off x="8505825" y="280987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5" name="CuadroTexto 124">
              <a:extLst>
                <a:ext uri="{FF2B5EF4-FFF2-40B4-BE49-F238E27FC236}">
                  <a16:creationId xmlns:a16="http://schemas.microsoft.com/office/drawing/2014/main" id="{42BB96DD-B83C-4E5B-BF47-F6BFC31DFEB6}"/>
                </a:ext>
              </a:extLst>
            </xdr:cNvPr>
            <xdr:cNvSpPr txBox="1"/>
          </xdr:nvSpPr>
          <xdr:spPr>
            <a:xfrm>
              <a:off x="8505825" y="280987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141</xdr:row>
      <xdr:rowOff>0</xdr:rowOff>
    </xdr:from>
    <xdr:ext cx="307777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xmlns="" id="{9D6301E8-9C8B-44B4-8D7B-E5604F95D24C}"/>
            </a:ext>
          </a:extLst>
        </xdr:cNvPr>
        <xdr:cNvSpPr txBox="1"/>
      </xdr:nvSpPr>
      <xdr:spPr>
        <a:xfrm>
          <a:off x="8029575" y="286702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142</xdr:row>
      <xdr:rowOff>0</xdr:rowOff>
    </xdr:from>
    <xdr:ext cx="280077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xmlns="" id="{48147145-744A-475F-AD58-1D7AD8600B6B}"/>
            </a:ext>
          </a:extLst>
        </xdr:cNvPr>
        <xdr:cNvSpPr txBox="1"/>
      </xdr:nvSpPr>
      <xdr:spPr>
        <a:xfrm>
          <a:off x="7429500" y="288607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152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8" name="CuadroTexto 127">
              <a:extLst>
                <a:ext uri="{FF2B5EF4-FFF2-40B4-BE49-F238E27FC236}">
                  <a16:creationId xmlns:a16="http://schemas.microsoft.com/office/drawing/2014/main" xmlns="" id="{CB0A19D8-F962-4469-B2D8-E9F4AE8AE6A9}"/>
                </a:ext>
              </a:extLst>
            </xdr:cNvPr>
            <xdr:cNvSpPr txBox="1"/>
          </xdr:nvSpPr>
          <xdr:spPr>
            <a:xfrm>
              <a:off x="8124825" y="307848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8" name="CuadroTexto 127">
              <a:extLst>
                <a:ext uri="{FF2B5EF4-FFF2-40B4-BE49-F238E27FC236}">
                  <a16:creationId xmlns:a16="http://schemas.microsoft.com/office/drawing/2014/main" id="{CB0A19D8-F962-4469-B2D8-E9F4AE8AE6A9}"/>
                </a:ext>
              </a:extLst>
            </xdr:cNvPr>
            <xdr:cNvSpPr txBox="1"/>
          </xdr:nvSpPr>
          <xdr:spPr>
            <a:xfrm>
              <a:off x="8124825" y="307848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150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CuadroTexto 128">
              <a:extLst>
                <a:ext uri="{FF2B5EF4-FFF2-40B4-BE49-F238E27FC236}">
                  <a16:creationId xmlns:a16="http://schemas.microsoft.com/office/drawing/2014/main" xmlns="" id="{2F806D63-8B3C-4326-AF99-63D18809B666}"/>
                </a:ext>
              </a:extLst>
            </xdr:cNvPr>
            <xdr:cNvSpPr txBox="1"/>
          </xdr:nvSpPr>
          <xdr:spPr>
            <a:xfrm>
              <a:off x="8543925" y="305847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9" name="CuadroTexto 128">
              <a:extLst>
                <a:ext uri="{FF2B5EF4-FFF2-40B4-BE49-F238E27FC236}">
                  <a16:creationId xmlns:a16="http://schemas.microsoft.com/office/drawing/2014/main" id="{2F806D63-8B3C-4326-AF99-63D18809B666}"/>
                </a:ext>
              </a:extLst>
            </xdr:cNvPr>
            <xdr:cNvSpPr txBox="1"/>
          </xdr:nvSpPr>
          <xdr:spPr>
            <a:xfrm>
              <a:off x="8543925" y="305847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149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0" name="CuadroTexto 129">
              <a:extLst>
                <a:ext uri="{FF2B5EF4-FFF2-40B4-BE49-F238E27FC236}">
                  <a16:creationId xmlns:a16="http://schemas.microsoft.com/office/drawing/2014/main" xmlns="" id="{E7B01F48-C0FC-4923-853C-3F3E81163013}"/>
                </a:ext>
              </a:extLst>
            </xdr:cNvPr>
            <xdr:cNvSpPr txBox="1"/>
          </xdr:nvSpPr>
          <xdr:spPr>
            <a:xfrm>
              <a:off x="8115300" y="302133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0" name="CuadroTexto 129">
              <a:extLst>
                <a:ext uri="{FF2B5EF4-FFF2-40B4-BE49-F238E27FC236}">
                  <a16:creationId xmlns:a16="http://schemas.microsoft.com/office/drawing/2014/main" id="{E7B01F48-C0FC-4923-853C-3F3E81163013}"/>
                </a:ext>
              </a:extLst>
            </xdr:cNvPr>
            <xdr:cNvSpPr txBox="1"/>
          </xdr:nvSpPr>
          <xdr:spPr>
            <a:xfrm>
              <a:off x="8115300" y="302133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149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1" name="CuadroTexto 130">
              <a:extLst>
                <a:ext uri="{FF2B5EF4-FFF2-40B4-BE49-F238E27FC236}">
                  <a16:creationId xmlns:a16="http://schemas.microsoft.com/office/drawing/2014/main" xmlns="" id="{2F179D7B-C435-4F7C-A624-20D5393665E7}"/>
                </a:ext>
              </a:extLst>
            </xdr:cNvPr>
            <xdr:cNvSpPr txBox="1"/>
          </xdr:nvSpPr>
          <xdr:spPr>
            <a:xfrm>
              <a:off x="8620125" y="303942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1" name="CuadroTexto 130">
              <a:extLst>
                <a:ext uri="{FF2B5EF4-FFF2-40B4-BE49-F238E27FC236}">
                  <a16:creationId xmlns:a16="http://schemas.microsoft.com/office/drawing/2014/main" id="{2F179D7B-C435-4F7C-A624-20D5393665E7}"/>
                </a:ext>
              </a:extLst>
            </xdr:cNvPr>
            <xdr:cNvSpPr txBox="1"/>
          </xdr:nvSpPr>
          <xdr:spPr>
            <a:xfrm>
              <a:off x="8620125" y="303942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149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2" name="CuadroTexto 131">
              <a:extLst>
                <a:ext uri="{FF2B5EF4-FFF2-40B4-BE49-F238E27FC236}">
                  <a16:creationId xmlns:a16="http://schemas.microsoft.com/office/drawing/2014/main" xmlns="" id="{BC374A53-6E7C-4EDB-8E9F-F651433D3C4A}"/>
                </a:ext>
              </a:extLst>
            </xdr:cNvPr>
            <xdr:cNvSpPr txBox="1"/>
          </xdr:nvSpPr>
          <xdr:spPr>
            <a:xfrm>
              <a:off x="5638800" y="302228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2" name="CuadroTexto 131">
              <a:extLst>
                <a:ext uri="{FF2B5EF4-FFF2-40B4-BE49-F238E27FC236}">
                  <a16:creationId xmlns:a16="http://schemas.microsoft.com/office/drawing/2014/main" id="{BC374A53-6E7C-4EDB-8E9F-F651433D3C4A}"/>
                </a:ext>
              </a:extLst>
            </xdr:cNvPr>
            <xdr:cNvSpPr txBox="1"/>
          </xdr:nvSpPr>
          <xdr:spPr>
            <a:xfrm>
              <a:off x="5638800" y="302228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150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3" name="CuadroTexto 132">
              <a:extLst>
                <a:ext uri="{FF2B5EF4-FFF2-40B4-BE49-F238E27FC236}">
                  <a16:creationId xmlns:a16="http://schemas.microsoft.com/office/drawing/2014/main" xmlns="" id="{3E8926F6-8FE6-4D28-BF44-E9523F4700DC}"/>
                </a:ext>
              </a:extLst>
            </xdr:cNvPr>
            <xdr:cNvSpPr txBox="1"/>
          </xdr:nvSpPr>
          <xdr:spPr>
            <a:xfrm>
              <a:off x="5629275" y="304038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3" name="CuadroTexto 132">
              <a:extLst>
                <a:ext uri="{FF2B5EF4-FFF2-40B4-BE49-F238E27FC236}">
                  <a16:creationId xmlns:a16="http://schemas.microsoft.com/office/drawing/2014/main" id="{3E8926F6-8FE6-4D28-BF44-E9523F4700DC}"/>
                </a:ext>
              </a:extLst>
            </xdr:cNvPr>
            <xdr:cNvSpPr txBox="1"/>
          </xdr:nvSpPr>
          <xdr:spPr>
            <a:xfrm>
              <a:off x="5629275" y="304038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151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4" name="CuadroTexto 133">
              <a:extLst>
                <a:ext uri="{FF2B5EF4-FFF2-40B4-BE49-F238E27FC236}">
                  <a16:creationId xmlns:a16="http://schemas.microsoft.com/office/drawing/2014/main" xmlns="" id="{FDAEED94-8EC9-477C-A094-5A7656D48F8F}"/>
                </a:ext>
              </a:extLst>
            </xdr:cNvPr>
            <xdr:cNvSpPr txBox="1"/>
          </xdr:nvSpPr>
          <xdr:spPr>
            <a:xfrm>
              <a:off x="5638800" y="305943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4" name="CuadroTexto 133">
              <a:extLst>
                <a:ext uri="{FF2B5EF4-FFF2-40B4-BE49-F238E27FC236}">
                  <a16:creationId xmlns:a16="http://schemas.microsoft.com/office/drawing/2014/main" id="{FDAEED94-8EC9-477C-A094-5A7656D48F8F}"/>
                </a:ext>
              </a:extLst>
            </xdr:cNvPr>
            <xdr:cNvSpPr txBox="1"/>
          </xdr:nvSpPr>
          <xdr:spPr>
            <a:xfrm>
              <a:off x="5638800" y="305943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152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5" name="CuadroTexto 134">
              <a:extLst>
                <a:ext uri="{FF2B5EF4-FFF2-40B4-BE49-F238E27FC236}">
                  <a16:creationId xmlns:a16="http://schemas.microsoft.com/office/drawing/2014/main" xmlns="" id="{0B6C1A84-A121-48D6-A711-2DF1A1D301E4}"/>
                </a:ext>
              </a:extLst>
            </xdr:cNvPr>
            <xdr:cNvSpPr txBox="1"/>
          </xdr:nvSpPr>
          <xdr:spPr>
            <a:xfrm>
              <a:off x="5667375" y="307943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5" name="CuadroTexto 134">
              <a:extLst>
                <a:ext uri="{FF2B5EF4-FFF2-40B4-BE49-F238E27FC236}">
                  <a16:creationId xmlns:a16="http://schemas.microsoft.com/office/drawing/2014/main" id="{0B6C1A84-A121-48D6-A711-2DF1A1D301E4}"/>
                </a:ext>
              </a:extLst>
            </xdr:cNvPr>
            <xdr:cNvSpPr txBox="1"/>
          </xdr:nvSpPr>
          <xdr:spPr>
            <a:xfrm>
              <a:off x="5667375" y="307943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153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6" name="CuadroTexto 135">
              <a:extLst>
                <a:ext uri="{FF2B5EF4-FFF2-40B4-BE49-F238E27FC236}">
                  <a16:creationId xmlns:a16="http://schemas.microsoft.com/office/drawing/2014/main" xmlns="" id="{C1B65E8C-8413-4935-87C2-03C15EFBBAEC}"/>
                </a:ext>
              </a:extLst>
            </xdr:cNvPr>
            <xdr:cNvSpPr txBox="1"/>
          </xdr:nvSpPr>
          <xdr:spPr>
            <a:xfrm>
              <a:off x="5648325" y="309753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6" name="CuadroTexto 135">
              <a:extLst>
                <a:ext uri="{FF2B5EF4-FFF2-40B4-BE49-F238E27FC236}">
                  <a16:creationId xmlns:a16="http://schemas.microsoft.com/office/drawing/2014/main" id="{C1B65E8C-8413-4935-87C2-03C15EFBBAEC}"/>
                </a:ext>
              </a:extLst>
            </xdr:cNvPr>
            <xdr:cNvSpPr txBox="1"/>
          </xdr:nvSpPr>
          <xdr:spPr>
            <a:xfrm>
              <a:off x="5648325" y="309753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153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7" name="CuadroTexto 136">
              <a:extLst>
                <a:ext uri="{FF2B5EF4-FFF2-40B4-BE49-F238E27FC236}">
                  <a16:creationId xmlns:a16="http://schemas.microsoft.com/office/drawing/2014/main" xmlns="" id="{DCDF03B6-BB6C-463A-B88B-DAC5A2A9E28B}"/>
                </a:ext>
              </a:extLst>
            </xdr:cNvPr>
            <xdr:cNvSpPr txBox="1"/>
          </xdr:nvSpPr>
          <xdr:spPr>
            <a:xfrm>
              <a:off x="5676900" y="311562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7" name="CuadroTexto 136">
              <a:extLst>
                <a:ext uri="{FF2B5EF4-FFF2-40B4-BE49-F238E27FC236}">
                  <a16:creationId xmlns:a16="http://schemas.microsoft.com/office/drawing/2014/main" id="{DCDF03B6-BB6C-463A-B88B-DAC5A2A9E28B}"/>
                </a:ext>
              </a:extLst>
            </xdr:cNvPr>
            <xdr:cNvSpPr txBox="1"/>
          </xdr:nvSpPr>
          <xdr:spPr>
            <a:xfrm>
              <a:off x="5676900" y="311562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155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8" name="CuadroTexto 137">
              <a:extLst>
                <a:ext uri="{FF2B5EF4-FFF2-40B4-BE49-F238E27FC236}">
                  <a16:creationId xmlns:a16="http://schemas.microsoft.com/office/drawing/2014/main" xmlns="" id="{FB80E51A-DC24-47C7-891A-38A38B0EB04F}"/>
                </a:ext>
              </a:extLst>
            </xdr:cNvPr>
            <xdr:cNvSpPr txBox="1"/>
          </xdr:nvSpPr>
          <xdr:spPr>
            <a:xfrm>
              <a:off x="5705475" y="313563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8" name="CuadroTexto 137">
              <a:extLst>
                <a:ext uri="{FF2B5EF4-FFF2-40B4-BE49-F238E27FC236}">
                  <a16:creationId xmlns:a16="http://schemas.microsoft.com/office/drawing/2014/main" id="{FB80E51A-DC24-47C7-891A-38A38B0EB04F}"/>
                </a:ext>
              </a:extLst>
            </xdr:cNvPr>
            <xdr:cNvSpPr txBox="1"/>
          </xdr:nvSpPr>
          <xdr:spPr>
            <a:xfrm>
              <a:off x="5705475" y="313563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148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9" name="CuadroTexto 138">
              <a:extLst>
                <a:ext uri="{FF2B5EF4-FFF2-40B4-BE49-F238E27FC236}">
                  <a16:creationId xmlns:a16="http://schemas.microsoft.com/office/drawing/2014/main" xmlns="" id="{97D1832E-1DFB-4DAB-A6F3-2F44F8EFD128}"/>
                </a:ext>
              </a:extLst>
            </xdr:cNvPr>
            <xdr:cNvSpPr txBox="1"/>
          </xdr:nvSpPr>
          <xdr:spPr>
            <a:xfrm>
              <a:off x="7181850" y="301275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39" name="CuadroTexto 138">
              <a:extLst>
                <a:ext uri="{FF2B5EF4-FFF2-40B4-BE49-F238E27FC236}">
                  <a16:creationId xmlns:a16="http://schemas.microsoft.com/office/drawing/2014/main" id="{97D1832E-1DFB-4DAB-A6F3-2F44F8EFD128}"/>
                </a:ext>
              </a:extLst>
            </xdr:cNvPr>
            <xdr:cNvSpPr txBox="1"/>
          </xdr:nvSpPr>
          <xdr:spPr>
            <a:xfrm>
              <a:off x="7181850" y="301275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149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0" name="CuadroTexto 139">
              <a:extLst>
                <a:ext uri="{FF2B5EF4-FFF2-40B4-BE49-F238E27FC236}">
                  <a16:creationId xmlns:a16="http://schemas.microsoft.com/office/drawing/2014/main" xmlns="" id="{7C82ACCF-46FB-49CC-B77A-7620AE2E1821}"/>
                </a:ext>
              </a:extLst>
            </xdr:cNvPr>
            <xdr:cNvSpPr txBox="1"/>
          </xdr:nvSpPr>
          <xdr:spPr>
            <a:xfrm>
              <a:off x="7200900" y="303180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0" name="CuadroTexto 139">
              <a:extLst>
                <a:ext uri="{FF2B5EF4-FFF2-40B4-BE49-F238E27FC236}">
                  <a16:creationId xmlns:a16="http://schemas.microsoft.com/office/drawing/2014/main" id="{7C82ACCF-46FB-49CC-B77A-7620AE2E1821}"/>
                </a:ext>
              </a:extLst>
            </xdr:cNvPr>
            <xdr:cNvSpPr txBox="1"/>
          </xdr:nvSpPr>
          <xdr:spPr>
            <a:xfrm>
              <a:off x="7200900" y="303180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150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1" name="CuadroTexto 140">
              <a:extLst>
                <a:ext uri="{FF2B5EF4-FFF2-40B4-BE49-F238E27FC236}">
                  <a16:creationId xmlns:a16="http://schemas.microsoft.com/office/drawing/2014/main" xmlns="" id="{AD0B8372-714E-4DE8-A0ED-685136A7401C}"/>
                </a:ext>
              </a:extLst>
            </xdr:cNvPr>
            <xdr:cNvSpPr txBox="1"/>
          </xdr:nvSpPr>
          <xdr:spPr>
            <a:xfrm>
              <a:off x="7191375" y="304990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1" name="CuadroTexto 140">
              <a:extLst>
                <a:ext uri="{FF2B5EF4-FFF2-40B4-BE49-F238E27FC236}">
                  <a16:creationId xmlns:a16="http://schemas.microsoft.com/office/drawing/2014/main" id="{AD0B8372-714E-4DE8-A0ED-685136A7401C}"/>
                </a:ext>
              </a:extLst>
            </xdr:cNvPr>
            <xdr:cNvSpPr txBox="1"/>
          </xdr:nvSpPr>
          <xdr:spPr>
            <a:xfrm>
              <a:off x="7191375" y="304990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152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2" name="CuadroTexto 141">
              <a:extLst>
                <a:ext uri="{FF2B5EF4-FFF2-40B4-BE49-F238E27FC236}">
                  <a16:creationId xmlns:a16="http://schemas.microsoft.com/office/drawing/2014/main" xmlns="" id="{CB632825-4A34-4919-B377-A644C62F68F5}"/>
                </a:ext>
              </a:extLst>
            </xdr:cNvPr>
            <xdr:cNvSpPr txBox="1"/>
          </xdr:nvSpPr>
          <xdr:spPr>
            <a:xfrm>
              <a:off x="7172325" y="308800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2" name="CuadroTexto 141">
              <a:extLst>
                <a:ext uri="{FF2B5EF4-FFF2-40B4-BE49-F238E27FC236}">
                  <a16:creationId xmlns:a16="http://schemas.microsoft.com/office/drawing/2014/main" id="{CB632825-4A34-4919-B377-A644C62F68F5}"/>
                </a:ext>
              </a:extLst>
            </xdr:cNvPr>
            <xdr:cNvSpPr txBox="1"/>
          </xdr:nvSpPr>
          <xdr:spPr>
            <a:xfrm>
              <a:off x="7172325" y="308800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151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3" name="CuadroTexto 142">
              <a:extLst>
                <a:ext uri="{FF2B5EF4-FFF2-40B4-BE49-F238E27FC236}">
                  <a16:creationId xmlns:a16="http://schemas.microsoft.com/office/drawing/2014/main" xmlns="" id="{D0D79D1D-FBFF-45C9-8815-2CFDBA01BB6C}"/>
                </a:ext>
              </a:extLst>
            </xdr:cNvPr>
            <xdr:cNvSpPr txBox="1"/>
          </xdr:nvSpPr>
          <xdr:spPr>
            <a:xfrm>
              <a:off x="7181850" y="306895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3" name="CuadroTexto 142">
              <a:extLst>
                <a:ext uri="{FF2B5EF4-FFF2-40B4-BE49-F238E27FC236}">
                  <a16:creationId xmlns:a16="http://schemas.microsoft.com/office/drawing/2014/main" id="{D0D79D1D-FBFF-45C9-8815-2CFDBA01BB6C}"/>
                </a:ext>
              </a:extLst>
            </xdr:cNvPr>
            <xdr:cNvSpPr txBox="1"/>
          </xdr:nvSpPr>
          <xdr:spPr>
            <a:xfrm>
              <a:off x="7181850" y="306895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154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4" name="CuadroTexto 143">
              <a:extLst>
                <a:ext uri="{FF2B5EF4-FFF2-40B4-BE49-F238E27FC236}">
                  <a16:creationId xmlns:a16="http://schemas.microsoft.com/office/drawing/2014/main" xmlns="" id="{BC483B98-71E4-4726-9664-C3C1FB661909}"/>
                </a:ext>
              </a:extLst>
            </xdr:cNvPr>
            <xdr:cNvSpPr txBox="1"/>
          </xdr:nvSpPr>
          <xdr:spPr>
            <a:xfrm>
              <a:off x="7153275" y="312420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4" name="CuadroTexto 143">
              <a:extLst>
                <a:ext uri="{FF2B5EF4-FFF2-40B4-BE49-F238E27FC236}">
                  <a16:creationId xmlns:a16="http://schemas.microsoft.com/office/drawing/2014/main" id="{BC483B98-71E4-4726-9664-C3C1FB661909}"/>
                </a:ext>
              </a:extLst>
            </xdr:cNvPr>
            <xdr:cNvSpPr txBox="1"/>
          </xdr:nvSpPr>
          <xdr:spPr>
            <a:xfrm>
              <a:off x="7153275" y="312420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153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5" name="CuadroTexto 144">
              <a:extLst>
                <a:ext uri="{FF2B5EF4-FFF2-40B4-BE49-F238E27FC236}">
                  <a16:creationId xmlns:a16="http://schemas.microsoft.com/office/drawing/2014/main" xmlns="" id="{7DD13FC6-9E27-4862-80C1-A7487B8F6C5D}"/>
                </a:ext>
              </a:extLst>
            </xdr:cNvPr>
            <xdr:cNvSpPr txBox="1"/>
          </xdr:nvSpPr>
          <xdr:spPr>
            <a:xfrm>
              <a:off x="7153275" y="310705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5" name="CuadroTexto 144">
              <a:extLst>
                <a:ext uri="{FF2B5EF4-FFF2-40B4-BE49-F238E27FC236}">
                  <a16:creationId xmlns:a16="http://schemas.microsoft.com/office/drawing/2014/main" id="{7DD13FC6-9E27-4862-80C1-A7487B8F6C5D}"/>
                </a:ext>
              </a:extLst>
            </xdr:cNvPr>
            <xdr:cNvSpPr txBox="1"/>
          </xdr:nvSpPr>
          <xdr:spPr>
            <a:xfrm>
              <a:off x="7153275" y="310705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164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6" name="CuadroTexto 145">
              <a:extLst>
                <a:ext uri="{FF2B5EF4-FFF2-40B4-BE49-F238E27FC236}">
                  <a16:creationId xmlns:a16="http://schemas.microsoft.com/office/drawing/2014/main" xmlns="" id="{591B4786-6303-4D6B-9964-29F7A16B0054}"/>
                </a:ext>
              </a:extLst>
            </xdr:cNvPr>
            <xdr:cNvSpPr txBox="1"/>
          </xdr:nvSpPr>
          <xdr:spPr>
            <a:xfrm>
              <a:off x="8867775" y="332994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6" name="CuadroTexto 145">
              <a:extLst>
                <a:ext uri="{FF2B5EF4-FFF2-40B4-BE49-F238E27FC236}">
                  <a16:creationId xmlns:a16="http://schemas.microsoft.com/office/drawing/2014/main" id="{591B4786-6303-4D6B-9964-29F7A16B0054}"/>
                </a:ext>
              </a:extLst>
            </xdr:cNvPr>
            <xdr:cNvSpPr txBox="1"/>
          </xdr:nvSpPr>
          <xdr:spPr>
            <a:xfrm>
              <a:off x="8867775" y="332994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165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7" name="CuadroTexto 146">
              <a:extLst>
                <a:ext uri="{FF2B5EF4-FFF2-40B4-BE49-F238E27FC236}">
                  <a16:creationId xmlns:a16="http://schemas.microsoft.com/office/drawing/2014/main" xmlns="" id="{D873AAEC-25B7-44CC-99E8-13C8C2B150E8}"/>
                </a:ext>
              </a:extLst>
            </xdr:cNvPr>
            <xdr:cNvSpPr txBox="1"/>
          </xdr:nvSpPr>
          <xdr:spPr>
            <a:xfrm>
              <a:off x="8429625" y="33670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7" name="CuadroTexto 146">
              <a:extLst>
                <a:ext uri="{FF2B5EF4-FFF2-40B4-BE49-F238E27FC236}">
                  <a16:creationId xmlns:a16="http://schemas.microsoft.com/office/drawing/2014/main" id="{D873AAEC-25B7-44CC-99E8-13C8C2B150E8}"/>
                </a:ext>
              </a:extLst>
            </xdr:cNvPr>
            <xdr:cNvSpPr txBox="1"/>
          </xdr:nvSpPr>
          <xdr:spPr>
            <a:xfrm>
              <a:off x="8429625" y="33670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166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8" name="CuadroTexto 147">
              <a:extLst>
                <a:ext uri="{FF2B5EF4-FFF2-40B4-BE49-F238E27FC236}">
                  <a16:creationId xmlns:a16="http://schemas.microsoft.com/office/drawing/2014/main" xmlns="" id="{54DA3277-45D2-4D1C-9E88-45344EEE07BB}"/>
                </a:ext>
              </a:extLst>
            </xdr:cNvPr>
            <xdr:cNvSpPr txBox="1"/>
          </xdr:nvSpPr>
          <xdr:spPr>
            <a:xfrm>
              <a:off x="8353425" y="338613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8" name="CuadroTexto 147">
              <a:extLst>
                <a:ext uri="{FF2B5EF4-FFF2-40B4-BE49-F238E27FC236}">
                  <a16:creationId xmlns:a16="http://schemas.microsoft.com/office/drawing/2014/main" id="{54DA3277-45D2-4D1C-9E88-45344EEE07BB}"/>
                </a:ext>
              </a:extLst>
            </xdr:cNvPr>
            <xdr:cNvSpPr txBox="1"/>
          </xdr:nvSpPr>
          <xdr:spPr>
            <a:xfrm>
              <a:off x="8353425" y="338613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165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9" name="CuadroTexto 148">
              <a:extLst>
                <a:ext uri="{FF2B5EF4-FFF2-40B4-BE49-F238E27FC236}">
                  <a16:creationId xmlns:a16="http://schemas.microsoft.com/office/drawing/2014/main" xmlns="" id="{AA516094-EB48-4ACB-8BB4-5479BCC2B525}"/>
                </a:ext>
              </a:extLst>
            </xdr:cNvPr>
            <xdr:cNvSpPr txBox="1"/>
          </xdr:nvSpPr>
          <xdr:spPr>
            <a:xfrm>
              <a:off x="8505825" y="334899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9" name="CuadroTexto 148">
              <a:extLst>
                <a:ext uri="{FF2B5EF4-FFF2-40B4-BE49-F238E27FC236}">
                  <a16:creationId xmlns:a16="http://schemas.microsoft.com/office/drawing/2014/main" id="{AA516094-EB48-4ACB-8BB4-5479BCC2B525}"/>
                </a:ext>
              </a:extLst>
            </xdr:cNvPr>
            <xdr:cNvSpPr txBox="1"/>
          </xdr:nvSpPr>
          <xdr:spPr>
            <a:xfrm>
              <a:off x="8505825" y="334899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168</xdr:row>
      <xdr:rowOff>0</xdr:rowOff>
    </xdr:from>
    <xdr:ext cx="307777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xmlns="" id="{611B7EED-4C1D-4617-9846-2D72425D674D}"/>
            </a:ext>
          </a:extLst>
        </xdr:cNvPr>
        <xdr:cNvSpPr txBox="1"/>
      </xdr:nvSpPr>
      <xdr:spPr>
        <a:xfrm>
          <a:off x="8029575" y="3406140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169</xdr:row>
      <xdr:rowOff>0</xdr:rowOff>
    </xdr:from>
    <xdr:ext cx="280077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xmlns="" id="{87A02A1F-96D0-4E2E-B230-B652420BE5BD}"/>
            </a:ext>
          </a:extLst>
        </xdr:cNvPr>
        <xdr:cNvSpPr txBox="1"/>
      </xdr:nvSpPr>
      <xdr:spPr>
        <a:xfrm>
          <a:off x="7429500" y="3425190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179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2" name="CuadroTexto 151">
              <a:extLst>
                <a:ext uri="{FF2B5EF4-FFF2-40B4-BE49-F238E27FC236}">
                  <a16:creationId xmlns:a16="http://schemas.microsoft.com/office/drawing/2014/main" xmlns="" id="{9D2E1B40-9045-4B1C-9C31-76E829393998}"/>
                </a:ext>
              </a:extLst>
            </xdr:cNvPr>
            <xdr:cNvSpPr txBox="1"/>
          </xdr:nvSpPr>
          <xdr:spPr>
            <a:xfrm>
              <a:off x="8124825" y="361759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2" name="CuadroTexto 151">
              <a:extLst>
                <a:ext uri="{FF2B5EF4-FFF2-40B4-BE49-F238E27FC236}">
                  <a16:creationId xmlns:a16="http://schemas.microsoft.com/office/drawing/2014/main" id="{9D2E1B40-9045-4B1C-9C31-76E829393998}"/>
                </a:ext>
              </a:extLst>
            </xdr:cNvPr>
            <xdr:cNvSpPr txBox="1"/>
          </xdr:nvSpPr>
          <xdr:spPr>
            <a:xfrm>
              <a:off x="8124825" y="361759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177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3" name="CuadroTexto 152">
              <a:extLst>
                <a:ext uri="{FF2B5EF4-FFF2-40B4-BE49-F238E27FC236}">
                  <a16:creationId xmlns:a16="http://schemas.microsoft.com/office/drawing/2014/main" xmlns="" id="{E1671E0A-DF76-48C2-B052-898171BF9CE3}"/>
                </a:ext>
              </a:extLst>
            </xdr:cNvPr>
            <xdr:cNvSpPr txBox="1"/>
          </xdr:nvSpPr>
          <xdr:spPr>
            <a:xfrm>
              <a:off x="8543925" y="359759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3" name="CuadroTexto 152">
              <a:extLst>
                <a:ext uri="{FF2B5EF4-FFF2-40B4-BE49-F238E27FC236}">
                  <a16:creationId xmlns:a16="http://schemas.microsoft.com/office/drawing/2014/main" id="{E1671E0A-DF76-48C2-B052-898171BF9CE3}"/>
                </a:ext>
              </a:extLst>
            </xdr:cNvPr>
            <xdr:cNvSpPr txBox="1"/>
          </xdr:nvSpPr>
          <xdr:spPr>
            <a:xfrm>
              <a:off x="8543925" y="359759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176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4" name="CuadroTexto 153">
              <a:extLst>
                <a:ext uri="{FF2B5EF4-FFF2-40B4-BE49-F238E27FC236}">
                  <a16:creationId xmlns:a16="http://schemas.microsoft.com/office/drawing/2014/main" xmlns="" id="{C8083FEC-5C5B-4BC5-9DC4-F6CD46D135D4}"/>
                </a:ext>
              </a:extLst>
            </xdr:cNvPr>
            <xdr:cNvSpPr txBox="1"/>
          </xdr:nvSpPr>
          <xdr:spPr>
            <a:xfrm>
              <a:off x="8115300" y="35604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4" name="CuadroTexto 153">
              <a:extLst>
                <a:ext uri="{FF2B5EF4-FFF2-40B4-BE49-F238E27FC236}">
                  <a16:creationId xmlns:a16="http://schemas.microsoft.com/office/drawing/2014/main" id="{C8083FEC-5C5B-4BC5-9DC4-F6CD46D135D4}"/>
                </a:ext>
              </a:extLst>
            </xdr:cNvPr>
            <xdr:cNvSpPr txBox="1"/>
          </xdr:nvSpPr>
          <xdr:spPr>
            <a:xfrm>
              <a:off x="8115300" y="35604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176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5" name="CuadroTexto 154">
              <a:extLst>
                <a:ext uri="{FF2B5EF4-FFF2-40B4-BE49-F238E27FC236}">
                  <a16:creationId xmlns:a16="http://schemas.microsoft.com/office/drawing/2014/main" xmlns="" id="{4B5228F7-5369-48C0-B016-85D92A19AF93}"/>
                </a:ext>
              </a:extLst>
            </xdr:cNvPr>
            <xdr:cNvSpPr txBox="1"/>
          </xdr:nvSpPr>
          <xdr:spPr>
            <a:xfrm>
              <a:off x="8620125" y="357854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5" name="CuadroTexto 154">
              <a:extLst>
                <a:ext uri="{FF2B5EF4-FFF2-40B4-BE49-F238E27FC236}">
                  <a16:creationId xmlns:a16="http://schemas.microsoft.com/office/drawing/2014/main" id="{4B5228F7-5369-48C0-B016-85D92A19AF93}"/>
                </a:ext>
              </a:extLst>
            </xdr:cNvPr>
            <xdr:cNvSpPr txBox="1"/>
          </xdr:nvSpPr>
          <xdr:spPr>
            <a:xfrm>
              <a:off x="8620125" y="357854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176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6" name="CuadroTexto 155">
              <a:extLst>
                <a:ext uri="{FF2B5EF4-FFF2-40B4-BE49-F238E27FC236}">
                  <a16:creationId xmlns:a16="http://schemas.microsoft.com/office/drawing/2014/main" xmlns="" id="{54E7CF07-D89D-49E6-8A85-9338A87BC4EB}"/>
                </a:ext>
              </a:extLst>
            </xdr:cNvPr>
            <xdr:cNvSpPr txBox="1"/>
          </xdr:nvSpPr>
          <xdr:spPr>
            <a:xfrm>
              <a:off x="5638800" y="356139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6" name="CuadroTexto 155">
              <a:extLst>
                <a:ext uri="{FF2B5EF4-FFF2-40B4-BE49-F238E27FC236}">
                  <a16:creationId xmlns:a16="http://schemas.microsoft.com/office/drawing/2014/main" id="{54E7CF07-D89D-49E6-8A85-9338A87BC4EB}"/>
                </a:ext>
              </a:extLst>
            </xdr:cNvPr>
            <xdr:cNvSpPr txBox="1"/>
          </xdr:nvSpPr>
          <xdr:spPr>
            <a:xfrm>
              <a:off x="5638800" y="356139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177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7" name="CuadroTexto 156">
              <a:extLst>
                <a:ext uri="{FF2B5EF4-FFF2-40B4-BE49-F238E27FC236}">
                  <a16:creationId xmlns:a16="http://schemas.microsoft.com/office/drawing/2014/main" xmlns="" id="{D28EDABA-4C50-4EDF-9DCE-354E91050A54}"/>
                </a:ext>
              </a:extLst>
            </xdr:cNvPr>
            <xdr:cNvSpPr txBox="1"/>
          </xdr:nvSpPr>
          <xdr:spPr>
            <a:xfrm>
              <a:off x="5629275" y="357949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7" name="CuadroTexto 156">
              <a:extLst>
                <a:ext uri="{FF2B5EF4-FFF2-40B4-BE49-F238E27FC236}">
                  <a16:creationId xmlns:a16="http://schemas.microsoft.com/office/drawing/2014/main" id="{D28EDABA-4C50-4EDF-9DCE-354E91050A54}"/>
                </a:ext>
              </a:extLst>
            </xdr:cNvPr>
            <xdr:cNvSpPr txBox="1"/>
          </xdr:nvSpPr>
          <xdr:spPr>
            <a:xfrm>
              <a:off x="5629275" y="357949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178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8" name="CuadroTexto 157">
              <a:extLst>
                <a:ext uri="{FF2B5EF4-FFF2-40B4-BE49-F238E27FC236}">
                  <a16:creationId xmlns:a16="http://schemas.microsoft.com/office/drawing/2014/main" xmlns="" id="{A8829875-8D13-452C-8FD2-8C52EF21C94A}"/>
                </a:ext>
              </a:extLst>
            </xdr:cNvPr>
            <xdr:cNvSpPr txBox="1"/>
          </xdr:nvSpPr>
          <xdr:spPr>
            <a:xfrm>
              <a:off x="5638800" y="359854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8" name="CuadroTexto 157">
              <a:extLst>
                <a:ext uri="{FF2B5EF4-FFF2-40B4-BE49-F238E27FC236}">
                  <a16:creationId xmlns:a16="http://schemas.microsoft.com/office/drawing/2014/main" id="{A8829875-8D13-452C-8FD2-8C52EF21C94A}"/>
                </a:ext>
              </a:extLst>
            </xdr:cNvPr>
            <xdr:cNvSpPr txBox="1"/>
          </xdr:nvSpPr>
          <xdr:spPr>
            <a:xfrm>
              <a:off x="5638800" y="359854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179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9" name="CuadroTexto 158">
              <a:extLst>
                <a:ext uri="{FF2B5EF4-FFF2-40B4-BE49-F238E27FC236}">
                  <a16:creationId xmlns:a16="http://schemas.microsoft.com/office/drawing/2014/main" xmlns="" id="{0637B964-68D1-4F51-98EF-8B59AFEE08A8}"/>
                </a:ext>
              </a:extLst>
            </xdr:cNvPr>
            <xdr:cNvSpPr txBox="1"/>
          </xdr:nvSpPr>
          <xdr:spPr>
            <a:xfrm>
              <a:off x="5667375" y="361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9" name="CuadroTexto 158">
              <a:extLst>
                <a:ext uri="{FF2B5EF4-FFF2-40B4-BE49-F238E27FC236}">
                  <a16:creationId xmlns:a16="http://schemas.microsoft.com/office/drawing/2014/main" id="{0637B964-68D1-4F51-98EF-8B59AFEE08A8}"/>
                </a:ext>
              </a:extLst>
            </xdr:cNvPr>
            <xdr:cNvSpPr txBox="1"/>
          </xdr:nvSpPr>
          <xdr:spPr>
            <a:xfrm>
              <a:off x="5667375" y="361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180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0" name="CuadroTexto 159">
              <a:extLst>
                <a:ext uri="{FF2B5EF4-FFF2-40B4-BE49-F238E27FC236}">
                  <a16:creationId xmlns:a16="http://schemas.microsoft.com/office/drawing/2014/main" xmlns="" id="{530A3A1C-12D9-435F-97B9-B9B5C2CB3498}"/>
                </a:ext>
              </a:extLst>
            </xdr:cNvPr>
            <xdr:cNvSpPr txBox="1"/>
          </xdr:nvSpPr>
          <xdr:spPr>
            <a:xfrm>
              <a:off x="5648325" y="363664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0" name="CuadroTexto 159">
              <a:extLst>
                <a:ext uri="{FF2B5EF4-FFF2-40B4-BE49-F238E27FC236}">
                  <a16:creationId xmlns:a16="http://schemas.microsoft.com/office/drawing/2014/main" id="{530A3A1C-12D9-435F-97B9-B9B5C2CB3498}"/>
                </a:ext>
              </a:extLst>
            </xdr:cNvPr>
            <xdr:cNvSpPr txBox="1"/>
          </xdr:nvSpPr>
          <xdr:spPr>
            <a:xfrm>
              <a:off x="5648325" y="363664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180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1" name="CuadroTexto 160">
              <a:extLst>
                <a:ext uri="{FF2B5EF4-FFF2-40B4-BE49-F238E27FC236}">
                  <a16:creationId xmlns:a16="http://schemas.microsoft.com/office/drawing/2014/main" xmlns="" id="{1FFD2EFC-3DDF-4FEB-92B5-443A44ED670F}"/>
                </a:ext>
              </a:extLst>
            </xdr:cNvPr>
            <xdr:cNvSpPr txBox="1"/>
          </xdr:nvSpPr>
          <xdr:spPr>
            <a:xfrm>
              <a:off x="5676900" y="3654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1" name="CuadroTexto 160">
              <a:extLst>
                <a:ext uri="{FF2B5EF4-FFF2-40B4-BE49-F238E27FC236}">
                  <a16:creationId xmlns:a16="http://schemas.microsoft.com/office/drawing/2014/main" id="{1FFD2EFC-3DDF-4FEB-92B5-443A44ED670F}"/>
                </a:ext>
              </a:extLst>
            </xdr:cNvPr>
            <xdr:cNvSpPr txBox="1"/>
          </xdr:nvSpPr>
          <xdr:spPr>
            <a:xfrm>
              <a:off x="5676900" y="3654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182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2" name="CuadroTexto 161">
              <a:extLst>
                <a:ext uri="{FF2B5EF4-FFF2-40B4-BE49-F238E27FC236}">
                  <a16:creationId xmlns:a16="http://schemas.microsoft.com/office/drawing/2014/main" xmlns="" id="{DA8A9322-0343-40BA-8D69-D2042351853D}"/>
                </a:ext>
              </a:extLst>
            </xdr:cNvPr>
            <xdr:cNvSpPr txBox="1"/>
          </xdr:nvSpPr>
          <xdr:spPr>
            <a:xfrm>
              <a:off x="5705475" y="367474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2" name="CuadroTexto 161">
              <a:extLst>
                <a:ext uri="{FF2B5EF4-FFF2-40B4-BE49-F238E27FC236}">
                  <a16:creationId xmlns:a16="http://schemas.microsoft.com/office/drawing/2014/main" id="{DA8A9322-0343-40BA-8D69-D2042351853D}"/>
                </a:ext>
              </a:extLst>
            </xdr:cNvPr>
            <xdr:cNvSpPr txBox="1"/>
          </xdr:nvSpPr>
          <xdr:spPr>
            <a:xfrm>
              <a:off x="5705475" y="367474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175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3" name="CuadroTexto 162">
              <a:extLst>
                <a:ext uri="{FF2B5EF4-FFF2-40B4-BE49-F238E27FC236}">
                  <a16:creationId xmlns:a16="http://schemas.microsoft.com/office/drawing/2014/main" xmlns="" id="{3D233FB8-EC26-4D63-BAEB-31577E63CDD2}"/>
                </a:ext>
              </a:extLst>
            </xdr:cNvPr>
            <xdr:cNvSpPr txBox="1"/>
          </xdr:nvSpPr>
          <xdr:spPr>
            <a:xfrm>
              <a:off x="7181850" y="355187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3" name="CuadroTexto 162">
              <a:extLst>
                <a:ext uri="{FF2B5EF4-FFF2-40B4-BE49-F238E27FC236}">
                  <a16:creationId xmlns:a16="http://schemas.microsoft.com/office/drawing/2014/main" id="{3D233FB8-EC26-4D63-BAEB-31577E63CDD2}"/>
                </a:ext>
              </a:extLst>
            </xdr:cNvPr>
            <xdr:cNvSpPr txBox="1"/>
          </xdr:nvSpPr>
          <xdr:spPr>
            <a:xfrm>
              <a:off x="7181850" y="355187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176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4" name="CuadroTexto 163">
              <a:extLst>
                <a:ext uri="{FF2B5EF4-FFF2-40B4-BE49-F238E27FC236}">
                  <a16:creationId xmlns:a16="http://schemas.microsoft.com/office/drawing/2014/main" xmlns="" id="{1AFC1248-3432-4A13-9D92-514081ACAF60}"/>
                </a:ext>
              </a:extLst>
            </xdr:cNvPr>
            <xdr:cNvSpPr txBox="1"/>
          </xdr:nvSpPr>
          <xdr:spPr>
            <a:xfrm>
              <a:off x="7200900" y="357092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4" name="CuadroTexto 163">
              <a:extLst>
                <a:ext uri="{FF2B5EF4-FFF2-40B4-BE49-F238E27FC236}">
                  <a16:creationId xmlns:a16="http://schemas.microsoft.com/office/drawing/2014/main" id="{1AFC1248-3432-4A13-9D92-514081ACAF60}"/>
                </a:ext>
              </a:extLst>
            </xdr:cNvPr>
            <xdr:cNvSpPr txBox="1"/>
          </xdr:nvSpPr>
          <xdr:spPr>
            <a:xfrm>
              <a:off x="7200900" y="357092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177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5" name="CuadroTexto 164">
              <a:extLst>
                <a:ext uri="{FF2B5EF4-FFF2-40B4-BE49-F238E27FC236}">
                  <a16:creationId xmlns:a16="http://schemas.microsoft.com/office/drawing/2014/main" xmlns="" id="{BA505274-1BE3-4EA5-AE5C-B66FF07D013E}"/>
                </a:ext>
              </a:extLst>
            </xdr:cNvPr>
            <xdr:cNvSpPr txBox="1"/>
          </xdr:nvSpPr>
          <xdr:spPr>
            <a:xfrm>
              <a:off x="7191375" y="35890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5" name="CuadroTexto 164">
              <a:extLst>
                <a:ext uri="{FF2B5EF4-FFF2-40B4-BE49-F238E27FC236}">
                  <a16:creationId xmlns:a16="http://schemas.microsoft.com/office/drawing/2014/main" id="{BA505274-1BE3-4EA5-AE5C-B66FF07D013E}"/>
                </a:ext>
              </a:extLst>
            </xdr:cNvPr>
            <xdr:cNvSpPr txBox="1"/>
          </xdr:nvSpPr>
          <xdr:spPr>
            <a:xfrm>
              <a:off x="7191375" y="35890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179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6" name="CuadroTexto 165">
              <a:extLst>
                <a:ext uri="{FF2B5EF4-FFF2-40B4-BE49-F238E27FC236}">
                  <a16:creationId xmlns:a16="http://schemas.microsoft.com/office/drawing/2014/main" xmlns="" id="{1BAF3D23-A819-4D9C-8BC3-857AB6480928}"/>
                </a:ext>
              </a:extLst>
            </xdr:cNvPr>
            <xdr:cNvSpPr txBox="1"/>
          </xdr:nvSpPr>
          <xdr:spPr>
            <a:xfrm>
              <a:off x="7172325" y="362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6" name="CuadroTexto 165">
              <a:extLst>
                <a:ext uri="{FF2B5EF4-FFF2-40B4-BE49-F238E27FC236}">
                  <a16:creationId xmlns:a16="http://schemas.microsoft.com/office/drawing/2014/main" id="{1BAF3D23-A819-4D9C-8BC3-857AB6480928}"/>
                </a:ext>
              </a:extLst>
            </xdr:cNvPr>
            <xdr:cNvSpPr txBox="1"/>
          </xdr:nvSpPr>
          <xdr:spPr>
            <a:xfrm>
              <a:off x="7172325" y="362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178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7" name="CuadroTexto 166">
              <a:extLst>
                <a:ext uri="{FF2B5EF4-FFF2-40B4-BE49-F238E27FC236}">
                  <a16:creationId xmlns:a16="http://schemas.microsoft.com/office/drawing/2014/main" xmlns="" id="{E1EF472D-FBFF-4C41-BBC8-799ED59B7DEC}"/>
                </a:ext>
              </a:extLst>
            </xdr:cNvPr>
            <xdr:cNvSpPr txBox="1"/>
          </xdr:nvSpPr>
          <xdr:spPr>
            <a:xfrm>
              <a:off x="7181850" y="360807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7" name="CuadroTexto 166">
              <a:extLst>
                <a:ext uri="{FF2B5EF4-FFF2-40B4-BE49-F238E27FC236}">
                  <a16:creationId xmlns:a16="http://schemas.microsoft.com/office/drawing/2014/main" id="{E1EF472D-FBFF-4C41-BBC8-799ED59B7DEC}"/>
                </a:ext>
              </a:extLst>
            </xdr:cNvPr>
            <xdr:cNvSpPr txBox="1"/>
          </xdr:nvSpPr>
          <xdr:spPr>
            <a:xfrm>
              <a:off x="7181850" y="360807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181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8" name="CuadroTexto 167">
              <a:extLst>
                <a:ext uri="{FF2B5EF4-FFF2-40B4-BE49-F238E27FC236}">
                  <a16:creationId xmlns:a16="http://schemas.microsoft.com/office/drawing/2014/main" xmlns="" id="{86BE66DC-D64E-486C-B0E6-34A1AC0F5847}"/>
                </a:ext>
              </a:extLst>
            </xdr:cNvPr>
            <xdr:cNvSpPr txBox="1"/>
          </xdr:nvSpPr>
          <xdr:spPr>
            <a:xfrm>
              <a:off x="7153275" y="36633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8" name="CuadroTexto 167">
              <a:extLst>
                <a:ext uri="{FF2B5EF4-FFF2-40B4-BE49-F238E27FC236}">
                  <a16:creationId xmlns:a16="http://schemas.microsoft.com/office/drawing/2014/main" id="{86BE66DC-D64E-486C-B0E6-34A1AC0F5847}"/>
                </a:ext>
              </a:extLst>
            </xdr:cNvPr>
            <xdr:cNvSpPr txBox="1"/>
          </xdr:nvSpPr>
          <xdr:spPr>
            <a:xfrm>
              <a:off x="7153275" y="36633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180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9" name="CuadroTexto 168">
              <a:extLst>
                <a:ext uri="{FF2B5EF4-FFF2-40B4-BE49-F238E27FC236}">
                  <a16:creationId xmlns:a16="http://schemas.microsoft.com/office/drawing/2014/main" xmlns="" id="{AEBBE36D-8BBE-4A5D-98F6-F652388F813D}"/>
                </a:ext>
              </a:extLst>
            </xdr:cNvPr>
            <xdr:cNvSpPr txBox="1"/>
          </xdr:nvSpPr>
          <xdr:spPr>
            <a:xfrm>
              <a:off x="7153275" y="364617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9" name="CuadroTexto 168">
              <a:extLst>
                <a:ext uri="{FF2B5EF4-FFF2-40B4-BE49-F238E27FC236}">
                  <a16:creationId xmlns:a16="http://schemas.microsoft.com/office/drawing/2014/main" id="{AEBBE36D-8BBE-4A5D-98F6-F652388F813D}"/>
                </a:ext>
              </a:extLst>
            </xdr:cNvPr>
            <xdr:cNvSpPr txBox="1"/>
          </xdr:nvSpPr>
          <xdr:spPr>
            <a:xfrm>
              <a:off x="7153275" y="364617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191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0" name="CuadroTexto 169">
              <a:extLst>
                <a:ext uri="{FF2B5EF4-FFF2-40B4-BE49-F238E27FC236}">
                  <a16:creationId xmlns:a16="http://schemas.microsoft.com/office/drawing/2014/main" xmlns="" id="{6814E0FA-9EE9-42FA-A5FA-D1B3140DD33F}"/>
                </a:ext>
              </a:extLst>
            </xdr:cNvPr>
            <xdr:cNvSpPr txBox="1"/>
          </xdr:nvSpPr>
          <xdr:spPr>
            <a:xfrm>
              <a:off x="8867775" y="386905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0" name="CuadroTexto 169">
              <a:extLst>
                <a:ext uri="{FF2B5EF4-FFF2-40B4-BE49-F238E27FC236}">
                  <a16:creationId xmlns:a16="http://schemas.microsoft.com/office/drawing/2014/main" id="{6814E0FA-9EE9-42FA-A5FA-D1B3140DD33F}"/>
                </a:ext>
              </a:extLst>
            </xdr:cNvPr>
            <xdr:cNvSpPr txBox="1"/>
          </xdr:nvSpPr>
          <xdr:spPr>
            <a:xfrm>
              <a:off x="8867775" y="386905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192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1" name="CuadroTexto 170">
              <a:extLst>
                <a:ext uri="{FF2B5EF4-FFF2-40B4-BE49-F238E27FC236}">
                  <a16:creationId xmlns:a16="http://schemas.microsoft.com/office/drawing/2014/main" xmlns="" id="{349B5A17-1399-45A6-B60E-D93D1738E120}"/>
                </a:ext>
              </a:extLst>
            </xdr:cNvPr>
            <xdr:cNvSpPr txBox="1"/>
          </xdr:nvSpPr>
          <xdr:spPr>
            <a:xfrm>
              <a:off x="8429625" y="390620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1" name="CuadroTexto 170">
              <a:extLst>
                <a:ext uri="{FF2B5EF4-FFF2-40B4-BE49-F238E27FC236}">
                  <a16:creationId xmlns:a16="http://schemas.microsoft.com/office/drawing/2014/main" id="{349B5A17-1399-45A6-B60E-D93D1738E120}"/>
                </a:ext>
              </a:extLst>
            </xdr:cNvPr>
            <xdr:cNvSpPr txBox="1"/>
          </xdr:nvSpPr>
          <xdr:spPr>
            <a:xfrm>
              <a:off x="8429625" y="390620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193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2" name="CuadroTexto 171">
              <a:extLst>
                <a:ext uri="{FF2B5EF4-FFF2-40B4-BE49-F238E27FC236}">
                  <a16:creationId xmlns:a16="http://schemas.microsoft.com/office/drawing/2014/main" xmlns="" id="{9CB51920-CCB1-45F8-BA86-0532B944816A}"/>
                </a:ext>
              </a:extLst>
            </xdr:cNvPr>
            <xdr:cNvSpPr txBox="1"/>
          </xdr:nvSpPr>
          <xdr:spPr>
            <a:xfrm>
              <a:off x="8353425" y="392525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2" name="CuadroTexto 171">
              <a:extLst>
                <a:ext uri="{FF2B5EF4-FFF2-40B4-BE49-F238E27FC236}">
                  <a16:creationId xmlns:a16="http://schemas.microsoft.com/office/drawing/2014/main" id="{9CB51920-CCB1-45F8-BA86-0532B944816A}"/>
                </a:ext>
              </a:extLst>
            </xdr:cNvPr>
            <xdr:cNvSpPr txBox="1"/>
          </xdr:nvSpPr>
          <xdr:spPr>
            <a:xfrm>
              <a:off x="8353425" y="392525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192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3" name="CuadroTexto 172">
              <a:extLst>
                <a:ext uri="{FF2B5EF4-FFF2-40B4-BE49-F238E27FC236}">
                  <a16:creationId xmlns:a16="http://schemas.microsoft.com/office/drawing/2014/main" xmlns="" id="{14225BA9-C006-46D5-B48D-9AF84FE2B729}"/>
                </a:ext>
              </a:extLst>
            </xdr:cNvPr>
            <xdr:cNvSpPr txBox="1"/>
          </xdr:nvSpPr>
          <xdr:spPr>
            <a:xfrm>
              <a:off x="8505825" y="388810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3" name="CuadroTexto 172">
              <a:extLst>
                <a:ext uri="{FF2B5EF4-FFF2-40B4-BE49-F238E27FC236}">
                  <a16:creationId xmlns:a16="http://schemas.microsoft.com/office/drawing/2014/main" id="{14225BA9-C006-46D5-B48D-9AF84FE2B729}"/>
                </a:ext>
              </a:extLst>
            </xdr:cNvPr>
            <xdr:cNvSpPr txBox="1"/>
          </xdr:nvSpPr>
          <xdr:spPr>
            <a:xfrm>
              <a:off x="8505825" y="388810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195</xdr:row>
      <xdr:rowOff>0</xdr:rowOff>
    </xdr:from>
    <xdr:ext cx="307777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xmlns="" id="{5B4E14BC-5C66-4442-BD62-2775F6644B08}"/>
            </a:ext>
          </a:extLst>
        </xdr:cNvPr>
        <xdr:cNvSpPr txBox="1"/>
      </xdr:nvSpPr>
      <xdr:spPr>
        <a:xfrm>
          <a:off x="8029575" y="394525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196</xdr:row>
      <xdr:rowOff>0</xdr:rowOff>
    </xdr:from>
    <xdr:ext cx="280077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xmlns="" id="{8F9FE04B-E371-4EF1-9238-397F417370AF}"/>
            </a:ext>
          </a:extLst>
        </xdr:cNvPr>
        <xdr:cNvSpPr txBox="1"/>
      </xdr:nvSpPr>
      <xdr:spPr>
        <a:xfrm>
          <a:off x="7429500" y="396430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206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6" name="CuadroTexto 175">
              <a:extLst>
                <a:ext uri="{FF2B5EF4-FFF2-40B4-BE49-F238E27FC236}">
                  <a16:creationId xmlns:a16="http://schemas.microsoft.com/office/drawing/2014/main" xmlns="" id="{9C259443-6D0D-481D-928C-59006CA7E171}"/>
                </a:ext>
              </a:extLst>
            </xdr:cNvPr>
            <xdr:cNvSpPr txBox="1"/>
          </xdr:nvSpPr>
          <xdr:spPr>
            <a:xfrm>
              <a:off x="8124825" y="415671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6" name="CuadroTexto 175">
              <a:extLst>
                <a:ext uri="{FF2B5EF4-FFF2-40B4-BE49-F238E27FC236}">
                  <a16:creationId xmlns:a16="http://schemas.microsoft.com/office/drawing/2014/main" id="{9C259443-6D0D-481D-928C-59006CA7E171}"/>
                </a:ext>
              </a:extLst>
            </xdr:cNvPr>
            <xdr:cNvSpPr txBox="1"/>
          </xdr:nvSpPr>
          <xdr:spPr>
            <a:xfrm>
              <a:off x="8124825" y="415671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204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7" name="CuadroTexto 176">
              <a:extLst>
                <a:ext uri="{FF2B5EF4-FFF2-40B4-BE49-F238E27FC236}">
                  <a16:creationId xmlns:a16="http://schemas.microsoft.com/office/drawing/2014/main" xmlns="" id="{13469D03-5E1A-462E-A152-94E500ABC6D2}"/>
                </a:ext>
              </a:extLst>
            </xdr:cNvPr>
            <xdr:cNvSpPr txBox="1"/>
          </xdr:nvSpPr>
          <xdr:spPr>
            <a:xfrm>
              <a:off x="8543925" y="413670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7" name="CuadroTexto 176">
              <a:extLst>
                <a:ext uri="{FF2B5EF4-FFF2-40B4-BE49-F238E27FC236}">
                  <a16:creationId xmlns:a16="http://schemas.microsoft.com/office/drawing/2014/main" id="{13469D03-5E1A-462E-A152-94E500ABC6D2}"/>
                </a:ext>
              </a:extLst>
            </xdr:cNvPr>
            <xdr:cNvSpPr txBox="1"/>
          </xdr:nvSpPr>
          <xdr:spPr>
            <a:xfrm>
              <a:off x="8543925" y="413670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203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8" name="CuadroTexto 177">
              <a:extLst>
                <a:ext uri="{FF2B5EF4-FFF2-40B4-BE49-F238E27FC236}">
                  <a16:creationId xmlns:a16="http://schemas.microsoft.com/office/drawing/2014/main" xmlns="" id="{321D8377-38B5-4438-9BA9-4931154A1570}"/>
                </a:ext>
              </a:extLst>
            </xdr:cNvPr>
            <xdr:cNvSpPr txBox="1"/>
          </xdr:nvSpPr>
          <xdr:spPr>
            <a:xfrm>
              <a:off x="8115300" y="409956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8" name="CuadroTexto 177">
              <a:extLst>
                <a:ext uri="{FF2B5EF4-FFF2-40B4-BE49-F238E27FC236}">
                  <a16:creationId xmlns:a16="http://schemas.microsoft.com/office/drawing/2014/main" id="{321D8377-38B5-4438-9BA9-4931154A1570}"/>
                </a:ext>
              </a:extLst>
            </xdr:cNvPr>
            <xdr:cNvSpPr txBox="1"/>
          </xdr:nvSpPr>
          <xdr:spPr>
            <a:xfrm>
              <a:off x="8115300" y="409956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203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9" name="CuadroTexto 178">
              <a:extLst>
                <a:ext uri="{FF2B5EF4-FFF2-40B4-BE49-F238E27FC236}">
                  <a16:creationId xmlns:a16="http://schemas.microsoft.com/office/drawing/2014/main" xmlns="" id="{4D98C8CA-B41C-4EA1-9DA7-01255B679986}"/>
                </a:ext>
              </a:extLst>
            </xdr:cNvPr>
            <xdr:cNvSpPr txBox="1"/>
          </xdr:nvSpPr>
          <xdr:spPr>
            <a:xfrm>
              <a:off x="8620125" y="411765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9" name="CuadroTexto 178">
              <a:extLst>
                <a:ext uri="{FF2B5EF4-FFF2-40B4-BE49-F238E27FC236}">
                  <a16:creationId xmlns:a16="http://schemas.microsoft.com/office/drawing/2014/main" id="{4D98C8CA-B41C-4EA1-9DA7-01255B679986}"/>
                </a:ext>
              </a:extLst>
            </xdr:cNvPr>
            <xdr:cNvSpPr txBox="1"/>
          </xdr:nvSpPr>
          <xdr:spPr>
            <a:xfrm>
              <a:off x="8620125" y="411765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203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0" name="CuadroTexto 179">
              <a:extLst>
                <a:ext uri="{FF2B5EF4-FFF2-40B4-BE49-F238E27FC236}">
                  <a16:creationId xmlns:a16="http://schemas.microsoft.com/office/drawing/2014/main" xmlns="" id="{7F744A80-5659-4B90-AD86-6D82C17BB79B}"/>
                </a:ext>
              </a:extLst>
            </xdr:cNvPr>
            <xdr:cNvSpPr txBox="1"/>
          </xdr:nvSpPr>
          <xdr:spPr>
            <a:xfrm>
              <a:off x="5638800" y="410051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0" name="CuadroTexto 179">
              <a:extLst>
                <a:ext uri="{FF2B5EF4-FFF2-40B4-BE49-F238E27FC236}">
                  <a16:creationId xmlns:a16="http://schemas.microsoft.com/office/drawing/2014/main" id="{7F744A80-5659-4B90-AD86-6D82C17BB79B}"/>
                </a:ext>
              </a:extLst>
            </xdr:cNvPr>
            <xdr:cNvSpPr txBox="1"/>
          </xdr:nvSpPr>
          <xdr:spPr>
            <a:xfrm>
              <a:off x="5638800" y="410051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204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1" name="CuadroTexto 180">
              <a:extLst>
                <a:ext uri="{FF2B5EF4-FFF2-40B4-BE49-F238E27FC236}">
                  <a16:creationId xmlns:a16="http://schemas.microsoft.com/office/drawing/2014/main" xmlns="" id="{9C0B2524-3E00-4D40-92BE-0D97D7D16522}"/>
                </a:ext>
              </a:extLst>
            </xdr:cNvPr>
            <xdr:cNvSpPr txBox="1"/>
          </xdr:nvSpPr>
          <xdr:spPr>
            <a:xfrm>
              <a:off x="5629275" y="411861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1" name="CuadroTexto 180">
              <a:extLst>
                <a:ext uri="{FF2B5EF4-FFF2-40B4-BE49-F238E27FC236}">
                  <a16:creationId xmlns:a16="http://schemas.microsoft.com/office/drawing/2014/main" id="{9C0B2524-3E00-4D40-92BE-0D97D7D16522}"/>
                </a:ext>
              </a:extLst>
            </xdr:cNvPr>
            <xdr:cNvSpPr txBox="1"/>
          </xdr:nvSpPr>
          <xdr:spPr>
            <a:xfrm>
              <a:off x="5629275" y="411861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205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2" name="CuadroTexto 181">
              <a:extLst>
                <a:ext uri="{FF2B5EF4-FFF2-40B4-BE49-F238E27FC236}">
                  <a16:creationId xmlns:a16="http://schemas.microsoft.com/office/drawing/2014/main" xmlns="" id="{D5F73FA1-544F-49F3-96B9-D5AEBAA8D2E5}"/>
                </a:ext>
              </a:extLst>
            </xdr:cNvPr>
            <xdr:cNvSpPr txBox="1"/>
          </xdr:nvSpPr>
          <xdr:spPr>
            <a:xfrm>
              <a:off x="5638800" y="41376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2" name="CuadroTexto 181">
              <a:extLst>
                <a:ext uri="{FF2B5EF4-FFF2-40B4-BE49-F238E27FC236}">
                  <a16:creationId xmlns:a16="http://schemas.microsoft.com/office/drawing/2014/main" id="{D5F73FA1-544F-49F3-96B9-D5AEBAA8D2E5}"/>
                </a:ext>
              </a:extLst>
            </xdr:cNvPr>
            <xdr:cNvSpPr txBox="1"/>
          </xdr:nvSpPr>
          <xdr:spPr>
            <a:xfrm>
              <a:off x="5638800" y="41376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206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3" name="CuadroTexto 182">
              <a:extLst>
                <a:ext uri="{FF2B5EF4-FFF2-40B4-BE49-F238E27FC236}">
                  <a16:creationId xmlns:a16="http://schemas.microsoft.com/office/drawing/2014/main" xmlns="" id="{94B4AA19-752F-496F-B01D-338A0BE36E77}"/>
                </a:ext>
              </a:extLst>
            </xdr:cNvPr>
            <xdr:cNvSpPr txBox="1"/>
          </xdr:nvSpPr>
          <xdr:spPr>
            <a:xfrm>
              <a:off x="5667375" y="415766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3" name="CuadroTexto 182">
              <a:extLst>
                <a:ext uri="{FF2B5EF4-FFF2-40B4-BE49-F238E27FC236}">
                  <a16:creationId xmlns:a16="http://schemas.microsoft.com/office/drawing/2014/main" id="{94B4AA19-752F-496F-B01D-338A0BE36E77}"/>
                </a:ext>
              </a:extLst>
            </xdr:cNvPr>
            <xdr:cNvSpPr txBox="1"/>
          </xdr:nvSpPr>
          <xdr:spPr>
            <a:xfrm>
              <a:off x="5667375" y="415766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207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4" name="CuadroTexto 183">
              <a:extLst>
                <a:ext uri="{FF2B5EF4-FFF2-40B4-BE49-F238E27FC236}">
                  <a16:creationId xmlns:a16="http://schemas.microsoft.com/office/drawing/2014/main" xmlns="" id="{C2EAA7AA-D16F-467D-A56F-7FFCA7CA0010}"/>
                </a:ext>
              </a:extLst>
            </xdr:cNvPr>
            <xdr:cNvSpPr txBox="1"/>
          </xdr:nvSpPr>
          <xdr:spPr>
            <a:xfrm>
              <a:off x="5648325" y="41757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4" name="CuadroTexto 183">
              <a:extLst>
                <a:ext uri="{FF2B5EF4-FFF2-40B4-BE49-F238E27FC236}">
                  <a16:creationId xmlns:a16="http://schemas.microsoft.com/office/drawing/2014/main" id="{C2EAA7AA-D16F-467D-A56F-7FFCA7CA0010}"/>
                </a:ext>
              </a:extLst>
            </xdr:cNvPr>
            <xdr:cNvSpPr txBox="1"/>
          </xdr:nvSpPr>
          <xdr:spPr>
            <a:xfrm>
              <a:off x="5648325" y="41757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207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5" name="CuadroTexto 184">
              <a:extLst>
                <a:ext uri="{FF2B5EF4-FFF2-40B4-BE49-F238E27FC236}">
                  <a16:creationId xmlns:a16="http://schemas.microsoft.com/office/drawing/2014/main" xmlns="" id="{301BC394-5683-4B3C-B03D-35E03BD40FF7}"/>
                </a:ext>
              </a:extLst>
            </xdr:cNvPr>
            <xdr:cNvSpPr txBox="1"/>
          </xdr:nvSpPr>
          <xdr:spPr>
            <a:xfrm>
              <a:off x="5676900" y="419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5" name="CuadroTexto 184">
              <a:extLst>
                <a:ext uri="{FF2B5EF4-FFF2-40B4-BE49-F238E27FC236}">
                  <a16:creationId xmlns:a16="http://schemas.microsoft.com/office/drawing/2014/main" id="{301BC394-5683-4B3C-B03D-35E03BD40FF7}"/>
                </a:ext>
              </a:extLst>
            </xdr:cNvPr>
            <xdr:cNvSpPr txBox="1"/>
          </xdr:nvSpPr>
          <xdr:spPr>
            <a:xfrm>
              <a:off x="5676900" y="419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209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6" name="CuadroTexto 185">
              <a:extLst>
                <a:ext uri="{FF2B5EF4-FFF2-40B4-BE49-F238E27FC236}">
                  <a16:creationId xmlns:a16="http://schemas.microsoft.com/office/drawing/2014/main" xmlns="" id="{F4637BCD-E917-431E-B776-66C536B9C734}"/>
                </a:ext>
              </a:extLst>
            </xdr:cNvPr>
            <xdr:cNvSpPr txBox="1"/>
          </xdr:nvSpPr>
          <xdr:spPr>
            <a:xfrm>
              <a:off x="5705475" y="42138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6" name="CuadroTexto 185">
              <a:extLst>
                <a:ext uri="{FF2B5EF4-FFF2-40B4-BE49-F238E27FC236}">
                  <a16:creationId xmlns:a16="http://schemas.microsoft.com/office/drawing/2014/main" id="{F4637BCD-E917-431E-B776-66C536B9C734}"/>
                </a:ext>
              </a:extLst>
            </xdr:cNvPr>
            <xdr:cNvSpPr txBox="1"/>
          </xdr:nvSpPr>
          <xdr:spPr>
            <a:xfrm>
              <a:off x="5705475" y="42138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202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7" name="CuadroTexto 186">
              <a:extLst>
                <a:ext uri="{FF2B5EF4-FFF2-40B4-BE49-F238E27FC236}">
                  <a16:creationId xmlns:a16="http://schemas.microsoft.com/office/drawing/2014/main" xmlns="" id="{6743D6C9-728A-4133-A15D-B86B277D1121}"/>
                </a:ext>
              </a:extLst>
            </xdr:cNvPr>
            <xdr:cNvSpPr txBox="1"/>
          </xdr:nvSpPr>
          <xdr:spPr>
            <a:xfrm>
              <a:off x="7181850" y="409098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7" name="CuadroTexto 186">
              <a:extLst>
                <a:ext uri="{FF2B5EF4-FFF2-40B4-BE49-F238E27FC236}">
                  <a16:creationId xmlns:a16="http://schemas.microsoft.com/office/drawing/2014/main" id="{6743D6C9-728A-4133-A15D-B86B277D1121}"/>
                </a:ext>
              </a:extLst>
            </xdr:cNvPr>
            <xdr:cNvSpPr txBox="1"/>
          </xdr:nvSpPr>
          <xdr:spPr>
            <a:xfrm>
              <a:off x="7181850" y="409098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203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8" name="CuadroTexto 187">
              <a:extLst>
                <a:ext uri="{FF2B5EF4-FFF2-40B4-BE49-F238E27FC236}">
                  <a16:creationId xmlns:a16="http://schemas.microsoft.com/office/drawing/2014/main" xmlns="" id="{63F19CE7-700E-4B18-8951-811B6248372C}"/>
                </a:ext>
              </a:extLst>
            </xdr:cNvPr>
            <xdr:cNvSpPr txBox="1"/>
          </xdr:nvSpPr>
          <xdr:spPr>
            <a:xfrm>
              <a:off x="7200900" y="411003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8" name="CuadroTexto 187">
              <a:extLst>
                <a:ext uri="{FF2B5EF4-FFF2-40B4-BE49-F238E27FC236}">
                  <a16:creationId xmlns:a16="http://schemas.microsoft.com/office/drawing/2014/main" id="{63F19CE7-700E-4B18-8951-811B6248372C}"/>
                </a:ext>
              </a:extLst>
            </xdr:cNvPr>
            <xdr:cNvSpPr txBox="1"/>
          </xdr:nvSpPr>
          <xdr:spPr>
            <a:xfrm>
              <a:off x="7200900" y="411003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204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9" name="CuadroTexto 188">
              <a:extLst>
                <a:ext uri="{FF2B5EF4-FFF2-40B4-BE49-F238E27FC236}">
                  <a16:creationId xmlns:a16="http://schemas.microsoft.com/office/drawing/2014/main" xmlns="" id="{9EA26DAD-1D97-428C-9779-461E9F474252}"/>
                </a:ext>
              </a:extLst>
            </xdr:cNvPr>
            <xdr:cNvSpPr txBox="1"/>
          </xdr:nvSpPr>
          <xdr:spPr>
            <a:xfrm>
              <a:off x="7191375" y="41281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9" name="CuadroTexto 188">
              <a:extLst>
                <a:ext uri="{FF2B5EF4-FFF2-40B4-BE49-F238E27FC236}">
                  <a16:creationId xmlns:a16="http://schemas.microsoft.com/office/drawing/2014/main" id="{9EA26DAD-1D97-428C-9779-461E9F474252}"/>
                </a:ext>
              </a:extLst>
            </xdr:cNvPr>
            <xdr:cNvSpPr txBox="1"/>
          </xdr:nvSpPr>
          <xdr:spPr>
            <a:xfrm>
              <a:off x="7191375" y="41281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206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0" name="CuadroTexto 189">
              <a:extLst>
                <a:ext uri="{FF2B5EF4-FFF2-40B4-BE49-F238E27FC236}">
                  <a16:creationId xmlns:a16="http://schemas.microsoft.com/office/drawing/2014/main" xmlns="" id="{1E4C6941-4A38-44BC-8E81-8CB1D78D8616}"/>
                </a:ext>
              </a:extLst>
            </xdr:cNvPr>
            <xdr:cNvSpPr txBox="1"/>
          </xdr:nvSpPr>
          <xdr:spPr>
            <a:xfrm>
              <a:off x="7172325" y="41662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90" name="CuadroTexto 189">
              <a:extLst>
                <a:ext uri="{FF2B5EF4-FFF2-40B4-BE49-F238E27FC236}">
                  <a16:creationId xmlns:a16="http://schemas.microsoft.com/office/drawing/2014/main" id="{1E4C6941-4A38-44BC-8E81-8CB1D78D8616}"/>
                </a:ext>
              </a:extLst>
            </xdr:cNvPr>
            <xdr:cNvSpPr txBox="1"/>
          </xdr:nvSpPr>
          <xdr:spPr>
            <a:xfrm>
              <a:off x="7172325" y="41662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205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1" name="CuadroTexto 190">
              <a:extLst>
                <a:ext uri="{FF2B5EF4-FFF2-40B4-BE49-F238E27FC236}">
                  <a16:creationId xmlns:a16="http://schemas.microsoft.com/office/drawing/2014/main" xmlns="" id="{6EF16468-686E-4635-B4DC-EAB20DD0860F}"/>
                </a:ext>
              </a:extLst>
            </xdr:cNvPr>
            <xdr:cNvSpPr txBox="1"/>
          </xdr:nvSpPr>
          <xdr:spPr>
            <a:xfrm>
              <a:off x="7181850" y="41471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91" name="CuadroTexto 190">
              <a:extLst>
                <a:ext uri="{FF2B5EF4-FFF2-40B4-BE49-F238E27FC236}">
                  <a16:creationId xmlns:a16="http://schemas.microsoft.com/office/drawing/2014/main" id="{6EF16468-686E-4635-B4DC-EAB20DD0860F}"/>
                </a:ext>
              </a:extLst>
            </xdr:cNvPr>
            <xdr:cNvSpPr txBox="1"/>
          </xdr:nvSpPr>
          <xdr:spPr>
            <a:xfrm>
              <a:off x="7181850" y="41471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208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2" name="CuadroTexto 191">
              <a:extLst>
                <a:ext uri="{FF2B5EF4-FFF2-40B4-BE49-F238E27FC236}">
                  <a16:creationId xmlns:a16="http://schemas.microsoft.com/office/drawing/2014/main" xmlns="" id="{4098523D-E3A1-4E01-896E-25238A6E24B1}"/>
                </a:ext>
              </a:extLst>
            </xdr:cNvPr>
            <xdr:cNvSpPr txBox="1"/>
          </xdr:nvSpPr>
          <xdr:spPr>
            <a:xfrm>
              <a:off x="7153275" y="42024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92" name="CuadroTexto 191">
              <a:extLst>
                <a:ext uri="{FF2B5EF4-FFF2-40B4-BE49-F238E27FC236}">
                  <a16:creationId xmlns:a16="http://schemas.microsoft.com/office/drawing/2014/main" id="{4098523D-E3A1-4E01-896E-25238A6E24B1}"/>
                </a:ext>
              </a:extLst>
            </xdr:cNvPr>
            <xdr:cNvSpPr txBox="1"/>
          </xdr:nvSpPr>
          <xdr:spPr>
            <a:xfrm>
              <a:off x="7153275" y="42024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207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3" name="CuadroTexto 192">
              <a:extLst>
                <a:ext uri="{FF2B5EF4-FFF2-40B4-BE49-F238E27FC236}">
                  <a16:creationId xmlns:a16="http://schemas.microsoft.com/office/drawing/2014/main" xmlns="" id="{9645D40E-D03F-4D93-8B90-EC5D418B545D}"/>
                </a:ext>
              </a:extLst>
            </xdr:cNvPr>
            <xdr:cNvSpPr txBox="1"/>
          </xdr:nvSpPr>
          <xdr:spPr>
            <a:xfrm>
              <a:off x="7153275" y="41852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93" name="CuadroTexto 192">
              <a:extLst>
                <a:ext uri="{FF2B5EF4-FFF2-40B4-BE49-F238E27FC236}">
                  <a16:creationId xmlns:a16="http://schemas.microsoft.com/office/drawing/2014/main" id="{9645D40E-D03F-4D93-8B90-EC5D418B545D}"/>
                </a:ext>
              </a:extLst>
            </xdr:cNvPr>
            <xdr:cNvSpPr txBox="1"/>
          </xdr:nvSpPr>
          <xdr:spPr>
            <a:xfrm>
              <a:off x="7153275" y="41852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218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4" name="CuadroTexto 193">
              <a:extLst>
                <a:ext uri="{FF2B5EF4-FFF2-40B4-BE49-F238E27FC236}">
                  <a16:creationId xmlns:a16="http://schemas.microsoft.com/office/drawing/2014/main" xmlns="" id="{0A31D839-6A58-4E14-B429-E63560E25D83}"/>
                </a:ext>
              </a:extLst>
            </xdr:cNvPr>
            <xdr:cNvSpPr txBox="1"/>
          </xdr:nvSpPr>
          <xdr:spPr>
            <a:xfrm>
              <a:off x="8867775" y="44081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4" name="CuadroTexto 193">
              <a:extLst>
                <a:ext uri="{FF2B5EF4-FFF2-40B4-BE49-F238E27FC236}">
                  <a16:creationId xmlns:a16="http://schemas.microsoft.com/office/drawing/2014/main" id="{0A31D839-6A58-4E14-B429-E63560E25D83}"/>
                </a:ext>
              </a:extLst>
            </xdr:cNvPr>
            <xdr:cNvSpPr txBox="1"/>
          </xdr:nvSpPr>
          <xdr:spPr>
            <a:xfrm>
              <a:off x="8867775" y="44081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219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5" name="CuadroTexto 194">
              <a:extLst>
                <a:ext uri="{FF2B5EF4-FFF2-40B4-BE49-F238E27FC236}">
                  <a16:creationId xmlns:a16="http://schemas.microsoft.com/office/drawing/2014/main" xmlns="" id="{9BBD2748-CD64-4640-A91D-9B013D1CBCE7}"/>
                </a:ext>
              </a:extLst>
            </xdr:cNvPr>
            <xdr:cNvSpPr txBox="1"/>
          </xdr:nvSpPr>
          <xdr:spPr>
            <a:xfrm>
              <a:off x="8429625" y="444531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5" name="CuadroTexto 194">
              <a:extLst>
                <a:ext uri="{FF2B5EF4-FFF2-40B4-BE49-F238E27FC236}">
                  <a16:creationId xmlns:a16="http://schemas.microsoft.com/office/drawing/2014/main" id="{9BBD2748-CD64-4640-A91D-9B013D1CBCE7}"/>
                </a:ext>
              </a:extLst>
            </xdr:cNvPr>
            <xdr:cNvSpPr txBox="1"/>
          </xdr:nvSpPr>
          <xdr:spPr>
            <a:xfrm>
              <a:off x="8429625" y="444531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220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6" name="CuadroTexto 195">
              <a:extLst>
                <a:ext uri="{FF2B5EF4-FFF2-40B4-BE49-F238E27FC236}">
                  <a16:creationId xmlns:a16="http://schemas.microsoft.com/office/drawing/2014/main" xmlns="" id="{DA394232-1BC6-4810-9035-7B2599B12DFA}"/>
                </a:ext>
              </a:extLst>
            </xdr:cNvPr>
            <xdr:cNvSpPr txBox="1"/>
          </xdr:nvSpPr>
          <xdr:spPr>
            <a:xfrm>
              <a:off x="8353425" y="446436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6" name="CuadroTexto 195">
              <a:extLst>
                <a:ext uri="{FF2B5EF4-FFF2-40B4-BE49-F238E27FC236}">
                  <a16:creationId xmlns:a16="http://schemas.microsoft.com/office/drawing/2014/main" id="{DA394232-1BC6-4810-9035-7B2599B12DFA}"/>
                </a:ext>
              </a:extLst>
            </xdr:cNvPr>
            <xdr:cNvSpPr txBox="1"/>
          </xdr:nvSpPr>
          <xdr:spPr>
            <a:xfrm>
              <a:off x="8353425" y="446436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219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7" name="CuadroTexto 196">
              <a:extLst>
                <a:ext uri="{FF2B5EF4-FFF2-40B4-BE49-F238E27FC236}">
                  <a16:creationId xmlns:a16="http://schemas.microsoft.com/office/drawing/2014/main" xmlns="" id="{AED21BB3-1E5B-4824-B79D-3CA92ECA4AB6}"/>
                </a:ext>
              </a:extLst>
            </xdr:cNvPr>
            <xdr:cNvSpPr txBox="1"/>
          </xdr:nvSpPr>
          <xdr:spPr>
            <a:xfrm>
              <a:off x="8505825" y="442722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7" name="CuadroTexto 196">
              <a:extLst>
                <a:ext uri="{FF2B5EF4-FFF2-40B4-BE49-F238E27FC236}">
                  <a16:creationId xmlns:a16="http://schemas.microsoft.com/office/drawing/2014/main" id="{AED21BB3-1E5B-4824-B79D-3CA92ECA4AB6}"/>
                </a:ext>
              </a:extLst>
            </xdr:cNvPr>
            <xdr:cNvSpPr txBox="1"/>
          </xdr:nvSpPr>
          <xdr:spPr>
            <a:xfrm>
              <a:off x="8505825" y="442722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222</xdr:row>
      <xdr:rowOff>0</xdr:rowOff>
    </xdr:from>
    <xdr:ext cx="307777" cy="17222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xmlns="" id="{CCC33055-691E-4669-85CE-9CD832A69D95}"/>
            </a:ext>
          </a:extLst>
        </xdr:cNvPr>
        <xdr:cNvSpPr txBox="1"/>
      </xdr:nvSpPr>
      <xdr:spPr>
        <a:xfrm>
          <a:off x="8029575" y="4484370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223</xdr:row>
      <xdr:rowOff>0</xdr:rowOff>
    </xdr:from>
    <xdr:ext cx="280077" cy="17222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xmlns="" id="{EFB60973-B910-4060-8D6D-CBDE9FC059F8}"/>
            </a:ext>
          </a:extLst>
        </xdr:cNvPr>
        <xdr:cNvSpPr txBox="1"/>
      </xdr:nvSpPr>
      <xdr:spPr>
        <a:xfrm>
          <a:off x="7429500" y="4503420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233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0" name="CuadroTexto 199">
              <a:extLst>
                <a:ext uri="{FF2B5EF4-FFF2-40B4-BE49-F238E27FC236}">
                  <a16:creationId xmlns:a16="http://schemas.microsoft.com/office/drawing/2014/main" xmlns="" id="{A37E60BF-4AA2-454A-928C-36DF44A8F65B}"/>
                </a:ext>
              </a:extLst>
            </xdr:cNvPr>
            <xdr:cNvSpPr txBox="1"/>
          </xdr:nvSpPr>
          <xdr:spPr>
            <a:xfrm>
              <a:off x="8124825" y="469582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0" name="CuadroTexto 199">
              <a:extLst>
                <a:ext uri="{FF2B5EF4-FFF2-40B4-BE49-F238E27FC236}">
                  <a16:creationId xmlns:a16="http://schemas.microsoft.com/office/drawing/2014/main" id="{A37E60BF-4AA2-454A-928C-36DF44A8F65B}"/>
                </a:ext>
              </a:extLst>
            </xdr:cNvPr>
            <xdr:cNvSpPr txBox="1"/>
          </xdr:nvSpPr>
          <xdr:spPr>
            <a:xfrm>
              <a:off x="8124825" y="469582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231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1" name="CuadroTexto 200">
              <a:extLst>
                <a:ext uri="{FF2B5EF4-FFF2-40B4-BE49-F238E27FC236}">
                  <a16:creationId xmlns:a16="http://schemas.microsoft.com/office/drawing/2014/main" xmlns="" id="{8A233E20-6EF9-44E9-8DE1-3C7F01BD7C07}"/>
                </a:ext>
              </a:extLst>
            </xdr:cNvPr>
            <xdr:cNvSpPr txBox="1"/>
          </xdr:nvSpPr>
          <xdr:spPr>
            <a:xfrm>
              <a:off x="8543925" y="467582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1" name="CuadroTexto 200">
              <a:extLst>
                <a:ext uri="{FF2B5EF4-FFF2-40B4-BE49-F238E27FC236}">
                  <a16:creationId xmlns:a16="http://schemas.microsoft.com/office/drawing/2014/main" id="{8A233E20-6EF9-44E9-8DE1-3C7F01BD7C07}"/>
                </a:ext>
              </a:extLst>
            </xdr:cNvPr>
            <xdr:cNvSpPr txBox="1"/>
          </xdr:nvSpPr>
          <xdr:spPr>
            <a:xfrm>
              <a:off x="8543925" y="467582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230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2" name="CuadroTexto 201">
              <a:extLst>
                <a:ext uri="{FF2B5EF4-FFF2-40B4-BE49-F238E27FC236}">
                  <a16:creationId xmlns:a16="http://schemas.microsoft.com/office/drawing/2014/main" xmlns="" id="{FB79AE9A-8E77-46EA-ADC4-3AC9CBF4ABA0}"/>
                </a:ext>
              </a:extLst>
            </xdr:cNvPr>
            <xdr:cNvSpPr txBox="1"/>
          </xdr:nvSpPr>
          <xdr:spPr>
            <a:xfrm>
              <a:off x="8115300" y="463867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2" name="CuadroTexto 201">
              <a:extLst>
                <a:ext uri="{FF2B5EF4-FFF2-40B4-BE49-F238E27FC236}">
                  <a16:creationId xmlns:a16="http://schemas.microsoft.com/office/drawing/2014/main" id="{FB79AE9A-8E77-46EA-ADC4-3AC9CBF4ABA0}"/>
                </a:ext>
              </a:extLst>
            </xdr:cNvPr>
            <xdr:cNvSpPr txBox="1"/>
          </xdr:nvSpPr>
          <xdr:spPr>
            <a:xfrm>
              <a:off x="8115300" y="463867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230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3" name="CuadroTexto 202">
              <a:extLst>
                <a:ext uri="{FF2B5EF4-FFF2-40B4-BE49-F238E27FC236}">
                  <a16:creationId xmlns:a16="http://schemas.microsoft.com/office/drawing/2014/main" xmlns="" id="{52340C03-F820-4F7A-9A58-2546C4A126F5}"/>
                </a:ext>
              </a:extLst>
            </xdr:cNvPr>
            <xdr:cNvSpPr txBox="1"/>
          </xdr:nvSpPr>
          <xdr:spPr>
            <a:xfrm>
              <a:off x="8620125" y="465677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3" name="CuadroTexto 202">
              <a:extLst>
                <a:ext uri="{FF2B5EF4-FFF2-40B4-BE49-F238E27FC236}">
                  <a16:creationId xmlns:a16="http://schemas.microsoft.com/office/drawing/2014/main" id="{52340C03-F820-4F7A-9A58-2546C4A126F5}"/>
                </a:ext>
              </a:extLst>
            </xdr:cNvPr>
            <xdr:cNvSpPr txBox="1"/>
          </xdr:nvSpPr>
          <xdr:spPr>
            <a:xfrm>
              <a:off x="8620125" y="465677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230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4" name="CuadroTexto 203">
              <a:extLst>
                <a:ext uri="{FF2B5EF4-FFF2-40B4-BE49-F238E27FC236}">
                  <a16:creationId xmlns:a16="http://schemas.microsoft.com/office/drawing/2014/main" xmlns="" id="{425634B9-903C-4CD8-A861-B578526BBE4E}"/>
                </a:ext>
              </a:extLst>
            </xdr:cNvPr>
            <xdr:cNvSpPr txBox="1"/>
          </xdr:nvSpPr>
          <xdr:spPr>
            <a:xfrm>
              <a:off x="5638800" y="463962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4" name="CuadroTexto 203">
              <a:extLst>
                <a:ext uri="{FF2B5EF4-FFF2-40B4-BE49-F238E27FC236}">
                  <a16:creationId xmlns:a16="http://schemas.microsoft.com/office/drawing/2014/main" id="{425634B9-903C-4CD8-A861-B578526BBE4E}"/>
                </a:ext>
              </a:extLst>
            </xdr:cNvPr>
            <xdr:cNvSpPr txBox="1"/>
          </xdr:nvSpPr>
          <xdr:spPr>
            <a:xfrm>
              <a:off x="5638800" y="463962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231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5" name="CuadroTexto 204">
              <a:extLst>
                <a:ext uri="{FF2B5EF4-FFF2-40B4-BE49-F238E27FC236}">
                  <a16:creationId xmlns:a16="http://schemas.microsoft.com/office/drawing/2014/main" xmlns="" id="{011C7688-48CC-4A93-A1C5-80CDD8841401}"/>
                </a:ext>
              </a:extLst>
            </xdr:cNvPr>
            <xdr:cNvSpPr txBox="1"/>
          </xdr:nvSpPr>
          <xdr:spPr>
            <a:xfrm>
              <a:off x="5629275" y="465772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5" name="CuadroTexto 204">
              <a:extLst>
                <a:ext uri="{FF2B5EF4-FFF2-40B4-BE49-F238E27FC236}">
                  <a16:creationId xmlns:a16="http://schemas.microsoft.com/office/drawing/2014/main" id="{011C7688-48CC-4A93-A1C5-80CDD8841401}"/>
                </a:ext>
              </a:extLst>
            </xdr:cNvPr>
            <xdr:cNvSpPr txBox="1"/>
          </xdr:nvSpPr>
          <xdr:spPr>
            <a:xfrm>
              <a:off x="5629275" y="465772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232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6" name="CuadroTexto 205">
              <a:extLst>
                <a:ext uri="{FF2B5EF4-FFF2-40B4-BE49-F238E27FC236}">
                  <a16:creationId xmlns:a16="http://schemas.microsoft.com/office/drawing/2014/main" xmlns="" id="{3F9AA7C8-435A-4F33-96D4-87C6DD5D65B7}"/>
                </a:ext>
              </a:extLst>
            </xdr:cNvPr>
            <xdr:cNvSpPr txBox="1"/>
          </xdr:nvSpPr>
          <xdr:spPr>
            <a:xfrm>
              <a:off x="5638800" y="467677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6" name="CuadroTexto 205">
              <a:extLst>
                <a:ext uri="{FF2B5EF4-FFF2-40B4-BE49-F238E27FC236}">
                  <a16:creationId xmlns:a16="http://schemas.microsoft.com/office/drawing/2014/main" id="{3F9AA7C8-435A-4F33-96D4-87C6DD5D65B7}"/>
                </a:ext>
              </a:extLst>
            </xdr:cNvPr>
            <xdr:cNvSpPr txBox="1"/>
          </xdr:nvSpPr>
          <xdr:spPr>
            <a:xfrm>
              <a:off x="5638800" y="467677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233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7" name="CuadroTexto 206">
              <a:extLst>
                <a:ext uri="{FF2B5EF4-FFF2-40B4-BE49-F238E27FC236}">
                  <a16:creationId xmlns:a16="http://schemas.microsoft.com/office/drawing/2014/main" xmlns="" id="{577285DB-EFBD-4593-8884-547BCE216396}"/>
                </a:ext>
              </a:extLst>
            </xdr:cNvPr>
            <xdr:cNvSpPr txBox="1"/>
          </xdr:nvSpPr>
          <xdr:spPr>
            <a:xfrm>
              <a:off x="5667375" y="469677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7" name="CuadroTexto 206">
              <a:extLst>
                <a:ext uri="{FF2B5EF4-FFF2-40B4-BE49-F238E27FC236}">
                  <a16:creationId xmlns:a16="http://schemas.microsoft.com/office/drawing/2014/main" id="{577285DB-EFBD-4593-8884-547BCE216396}"/>
                </a:ext>
              </a:extLst>
            </xdr:cNvPr>
            <xdr:cNvSpPr txBox="1"/>
          </xdr:nvSpPr>
          <xdr:spPr>
            <a:xfrm>
              <a:off x="5667375" y="469677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234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8" name="CuadroTexto 207">
              <a:extLst>
                <a:ext uri="{FF2B5EF4-FFF2-40B4-BE49-F238E27FC236}">
                  <a16:creationId xmlns:a16="http://schemas.microsoft.com/office/drawing/2014/main" xmlns="" id="{23F59801-8FEB-47A5-A48A-A7FADA0119F2}"/>
                </a:ext>
              </a:extLst>
            </xdr:cNvPr>
            <xdr:cNvSpPr txBox="1"/>
          </xdr:nvSpPr>
          <xdr:spPr>
            <a:xfrm>
              <a:off x="5648325" y="471487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8" name="CuadroTexto 207">
              <a:extLst>
                <a:ext uri="{FF2B5EF4-FFF2-40B4-BE49-F238E27FC236}">
                  <a16:creationId xmlns:a16="http://schemas.microsoft.com/office/drawing/2014/main" id="{23F59801-8FEB-47A5-A48A-A7FADA0119F2}"/>
                </a:ext>
              </a:extLst>
            </xdr:cNvPr>
            <xdr:cNvSpPr txBox="1"/>
          </xdr:nvSpPr>
          <xdr:spPr>
            <a:xfrm>
              <a:off x="5648325" y="471487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234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9" name="CuadroTexto 208">
              <a:extLst>
                <a:ext uri="{FF2B5EF4-FFF2-40B4-BE49-F238E27FC236}">
                  <a16:creationId xmlns:a16="http://schemas.microsoft.com/office/drawing/2014/main" xmlns="" id="{2926B83C-67B4-4EF2-801C-93E3E283E0A1}"/>
                </a:ext>
              </a:extLst>
            </xdr:cNvPr>
            <xdr:cNvSpPr txBox="1"/>
          </xdr:nvSpPr>
          <xdr:spPr>
            <a:xfrm>
              <a:off x="5676900" y="473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9" name="CuadroTexto 208">
              <a:extLst>
                <a:ext uri="{FF2B5EF4-FFF2-40B4-BE49-F238E27FC236}">
                  <a16:creationId xmlns:a16="http://schemas.microsoft.com/office/drawing/2014/main" id="{2926B83C-67B4-4EF2-801C-93E3E283E0A1}"/>
                </a:ext>
              </a:extLst>
            </xdr:cNvPr>
            <xdr:cNvSpPr txBox="1"/>
          </xdr:nvSpPr>
          <xdr:spPr>
            <a:xfrm>
              <a:off x="5676900" y="473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236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0" name="CuadroTexto 209">
              <a:extLst>
                <a:ext uri="{FF2B5EF4-FFF2-40B4-BE49-F238E27FC236}">
                  <a16:creationId xmlns:a16="http://schemas.microsoft.com/office/drawing/2014/main" xmlns="" id="{9EF8D083-C859-4F66-9FB6-267C0BA3DCB4}"/>
                </a:ext>
              </a:extLst>
            </xdr:cNvPr>
            <xdr:cNvSpPr txBox="1"/>
          </xdr:nvSpPr>
          <xdr:spPr>
            <a:xfrm>
              <a:off x="5705475" y="475297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0" name="CuadroTexto 209">
              <a:extLst>
                <a:ext uri="{FF2B5EF4-FFF2-40B4-BE49-F238E27FC236}">
                  <a16:creationId xmlns:a16="http://schemas.microsoft.com/office/drawing/2014/main" id="{9EF8D083-C859-4F66-9FB6-267C0BA3DCB4}"/>
                </a:ext>
              </a:extLst>
            </xdr:cNvPr>
            <xdr:cNvSpPr txBox="1"/>
          </xdr:nvSpPr>
          <xdr:spPr>
            <a:xfrm>
              <a:off x="5705475" y="475297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229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1" name="CuadroTexto 210">
              <a:extLst>
                <a:ext uri="{FF2B5EF4-FFF2-40B4-BE49-F238E27FC236}">
                  <a16:creationId xmlns:a16="http://schemas.microsoft.com/office/drawing/2014/main" xmlns="" id="{54A77C61-F102-4A1A-ABB3-8F779EE0B9D8}"/>
                </a:ext>
              </a:extLst>
            </xdr:cNvPr>
            <xdr:cNvSpPr txBox="1"/>
          </xdr:nvSpPr>
          <xdr:spPr>
            <a:xfrm>
              <a:off x="7181850" y="463010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1" name="CuadroTexto 210">
              <a:extLst>
                <a:ext uri="{FF2B5EF4-FFF2-40B4-BE49-F238E27FC236}">
                  <a16:creationId xmlns:a16="http://schemas.microsoft.com/office/drawing/2014/main" id="{54A77C61-F102-4A1A-ABB3-8F779EE0B9D8}"/>
                </a:ext>
              </a:extLst>
            </xdr:cNvPr>
            <xdr:cNvSpPr txBox="1"/>
          </xdr:nvSpPr>
          <xdr:spPr>
            <a:xfrm>
              <a:off x="7181850" y="463010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230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2" name="CuadroTexto 211">
              <a:extLst>
                <a:ext uri="{FF2B5EF4-FFF2-40B4-BE49-F238E27FC236}">
                  <a16:creationId xmlns:a16="http://schemas.microsoft.com/office/drawing/2014/main" xmlns="" id="{8FD91A28-BD62-4544-AAD8-A36E5D00748E}"/>
                </a:ext>
              </a:extLst>
            </xdr:cNvPr>
            <xdr:cNvSpPr txBox="1"/>
          </xdr:nvSpPr>
          <xdr:spPr>
            <a:xfrm>
              <a:off x="7200900" y="464915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2" name="CuadroTexto 211">
              <a:extLst>
                <a:ext uri="{FF2B5EF4-FFF2-40B4-BE49-F238E27FC236}">
                  <a16:creationId xmlns:a16="http://schemas.microsoft.com/office/drawing/2014/main" id="{8FD91A28-BD62-4544-AAD8-A36E5D00748E}"/>
                </a:ext>
              </a:extLst>
            </xdr:cNvPr>
            <xdr:cNvSpPr txBox="1"/>
          </xdr:nvSpPr>
          <xdr:spPr>
            <a:xfrm>
              <a:off x="7200900" y="464915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231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3" name="CuadroTexto 212">
              <a:extLst>
                <a:ext uri="{FF2B5EF4-FFF2-40B4-BE49-F238E27FC236}">
                  <a16:creationId xmlns:a16="http://schemas.microsoft.com/office/drawing/2014/main" xmlns="" id="{28826AF9-6EB9-44EB-BC20-330965B785C4}"/>
                </a:ext>
              </a:extLst>
            </xdr:cNvPr>
            <xdr:cNvSpPr txBox="1"/>
          </xdr:nvSpPr>
          <xdr:spPr>
            <a:xfrm>
              <a:off x="7191375" y="466725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3" name="CuadroTexto 212">
              <a:extLst>
                <a:ext uri="{FF2B5EF4-FFF2-40B4-BE49-F238E27FC236}">
                  <a16:creationId xmlns:a16="http://schemas.microsoft.com/office/drawing/2014/main" id="{28826AF9-6EB9-44EB-BC20-330965B785C4}"/>
                </a:ext>
              </a:extLst>
            </xdr:cNvPr>
            <xdr:cNvSpPr txBox="1"/>
          </xdr:nvSpPr>
          <xdr:spPr>
            <a:xfrm>
              <a:off x="7191375" y="466725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233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4" name="CuadroTexto 213">
              <a:extLst>
                <a:ext uri="{FF2B5EF4-FFF2-40B4-BE49-F238E27FC236}">
                  <a16:creationId xmlns:a16="http://schemas.microsoft.com/office/drawing/2014/main" xmlns="" id="{5D1443AE-9427-46A7-94D1-20C712C79341}"/>
                </a:ext>
              </a:extLst>
            </xdr:cNvPr>
            <xdr:cNvSpPr txBox="1"/>
          </xdr:nvSpPr>
          <xdr:spPr>
            <a:xfrm>
              <a:off x="7172325" y="470535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4" name="CuadroTexto 213">
              <a:extLst>
                <a:ext uri="{FF2B5EF4-FFF2-40B4-BE49-F238E27FC236}">
                  <a16:creationId xmlns:a16="http://schemas.microsoft.com/office/drawing/2014/main" id="{5D1443AE-9427-46A7-94D1-20C712C79341}"/>
                </a:ext>
              </a:extLst>
            </xdr:cNvPr>
            <xdr:cNvSpPr txBox="1"/>
          </xdr:nvSpPr>
          <xdr:spPr>
            <a:xfrm>
              <a:off x="7172325" y="470535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232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5" name="CuadroTexto 214">
              <a:extLst>
                <a:ext uri="{FF2B5EF4-FFF2-40B4-BE49-F238E27FC236}">
                  <a16:creationId xmlns:a16="http://schemas.microsoft.com/office/drawing/2014/main" xmlns="" id="{DBC408A0-1386-4703-84DA-3554B1FB2DA7}"/>
                </a:ext>
              </a:extLst>
            </xdr:cNvPr>
            <xdr:cNvSpPr txBox="1"/>
          </xdr:nvSpPr>
          <xdr:spPr>
            <a:xfrm>
              <a:off x="7181850" y="468630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5" name="CuadroTexto 214">
              <a:extLst>
                <a:ext uri="{FF2B5EF4-FFF2-40B4-BE49-F238E27FC236}">
                  <a16:creationId xmlns:a16="http://schemas.microsoft.com/office/drawing/2014/main" id="{DBC408A0-1386-4703-84DA-3554B1FB2DA7}"/>
                </a:ext>
              </a:extLst>
            </xdr:cNvPr>
            <xdr:cNvSpPr txBox="1"/>
          </xdr:nvSpPr>
          <xdr:spPr>
            <a:xfrm>
              <a:off x="7181850" y="468630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235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6" name="CuadroTexto 215">
              <a:extLst>
                <a:ext uri="{FF2B5EF4-FFF2-40B4-BE49-F238E27FC236}">
                  <a16:creationId xmlns:a16="http://schemas.microsoft.com/office/drawing/2014/main" xmlns="" id="{A3B089AC-BC30-4CC5-A5CE-E8D3CF860AC6}"/>
                </a:ext>
              </a:extLst>
            </xdr:cNvPr>
            <xdr:cNvSpPr txBox="1"/>
          </xdr:nvSpPr>
          <xdr:spPr>
            <a:xfrm>
              <a:off x="7153275" y="474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6" name="CuadroTexto 215">
              <a:extLst>
                <a:ext uri="{FF2B5EF4-FFF2-40B4-BE49-F238E27FC236}">
                  <a16:creationId xmlns:a16="http://schemas.microsoft.com/office/drawing/2014/main" id="{A3B089AC-BC30-4CC5-A5CE-E8D3CF860AC6}"/>
                </a:ext>
              </a:extLst>
            </xdr:cNvPr>
            <xdr:cNvSpPr txBox="1"/>
          </xdr:nvSpPr>
          <xdr:spPr>
            <a:xfrm>
              <a:off x="7153275" y="474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234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7" name="CuadroTexto 216">
              <a:extLst>
                <a:ext uri="{FF2B5EF4-FFF2-40B4-BE49-F238E27FC236}">
                  <a16:creationId xmlns:a16="http://schemas.microsoft.com/office/drawing/2014/main" xmlns="" id="{2AF7B117-EA27-41B3-9098-E547B1C3213F}"/>
                </a:ext>
              </a:extLst>
            </xdr:cNvPr>
            <xdr:cNvSpPr txBox="1"/>
          </xdr:nvSpPr>
          <xdr:spPr>
            <a:xfrm>
              <a:off x="7153275" y="472440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7" name="CuadroTexto 216">
              <a:extLst>
                <a:ext uri="{FF2B5EF4-FFF2-40B4-BE49-F238E27FC236}">
                  <a16:creationId xmlns:a16="http://schemas.microsoft.com/office/drawing/2014/main" id="{2AF7B117-EA27-41B3-9098-E547B1C3213F}"/>
                </a:ext>
              </a:extLst>
            </xdr:cNvPr>
            <xdr:cNvSpPr txBox="1"/>
          </xdr:nvSpPr>
          <xdr:spPr>
            <a:xfrm>
              <a:off x="7153275" y="472440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245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8" name="CuadroTexto 217">
              <a:extLst>
                <a:ext uri="{FF2B5EF4-FFF2-40B4-BE49-F238E27FC236}">
                  <a16:creationId xmlns:a16="http://schemas.microsoft.com/office/drawing/2014/main" xmlns="" id="{BCA572D9-6D54-4D84-99D6-A74B4405034D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8" name="CuadroTexto 217">
              <a:extLst>
                <a:ext uri="{FF2B5EF4-FFF2-40B4-BE49-F238E27FC236}">
                  <a16:creationId xmlns:a16="http://schemas.microsoft.com/office/drawing/2014/main" id="{BCA572D9-6D54-4D84-99D6-A74B4405034D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246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9" name="CuadroTexto 218">
              <a:extLst>
                <a:ext uri="{FF2B5EF4-FFF2-40B4-BE49-F238E27FC236}">
                  <a16:creationId xmlns:a16="http://schemas.microsoft.com/office/drawing/2014/main" xmlns="" id="{0F8367AA-6EA7-49F0-8B02-30FF36ACA34D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9" name="CuadroTexto 218">
              <a:extLst>
                <a:ext uri="{FF2B5EF4-FFF2-40B4-BE49-F238E27FC236}">
                  <a16:creationId xmlns:a16="http://schemas.microsoft.com/office/drawing/2014/main" id="{0F8367AA-6EA7-49F0-8B02-30FF36ACA34D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247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0" name="CuadroTexto 219">
              <a:extLst>
                <a:ext uri="{FF2B5EF4-FFF2-40B4-BE49-F238E27FC236}">
                  <a16:creationId xmlns:a16="http://schemas.microsoft.com/office/drawing/2014/main" xmlns="" id="{C81B24A3-B2B3-488C-9089-45397D1355B9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0" name="CuadroTexto 219">
              <a:extLst>
                <a:ext uri="{FF2B5EF4-FFF2-40B4-BE49-F238E27FC236}">
                  <a16:creationId xmlns:a16="http://schemas.microsoft.com/office/drawing/2014/main" id="{C81B24A3-B2B3-488C-9089-45397D1355B9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246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1" name="CuadroTexto 220">
              <a:extLst>
                <a:ext uri="{FF2B5EF4-FFF2-40B4-BE49-F238E27FC236}">
                  <a16:creationId xmlns:a16="http://schemas.microsoft.com/office/drawing/2014/main" xmlns="" id="{67E9AAD3-EFB8-4EDC-90FB-635924A2CBBA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1" name="CuadroTexto 220">
              <a:extLst>
                <a:ext uri="{FF2B5EF4-FFF2-40B4-BE49-F238E27FC236}">
                  <a16:creationId xmlns:a16="http://schemas.microsoft.com/office/drawing/2014/main" id="{67E9AAD3-EFB8-4EDC-90FB-635924A2CBBA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249</xdr:row>
      <xdr:rowOff>0</xdr:rowOff>
    </xdr:from>
    <xdr:ext cx="307777" cy="172227"/>
    <xdr:sp macro="" textlink="">
      <xdr:nvSpPr>
        <xdr:cNvPr id="222" name="CuadroTexto 221">
          <a:extLst>
            <a:ext uri="{FF2B5EF4-FFF2-40B4-BE49-F238E27FC236}">
              <a16:creationId xmlns:a16="http://schemas.microsoft.com/office/drawing/2014/main" xmlns="" id="{D4C43F6B-D890-47A0-9F7A-706B7516A88E}"/>
            </a:ext>
          </a:extLst>
        </xdr:cNvPr>
        <xdr:cNvSpPr txBox="1"/>
      </xdr:nvSpPr>
      <xdr:spPr>
        <a:xfrm>
          <a:off x="8029575" y="502348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250</xdr:row>
      <xdr:rowOff>0</xdr:rowOff>
    </xdr:from>
    <xdr:ext cx="280077" cy="172227"/>
    <xdr:sp macro="" textlink="">
      <xdr:nvSpPr>
        <xdr:cNvPr id="223" name="CuadroTexto 222">
          <a:extLst>
            <a:ext uri="{FF2B5EF4-FFF2-40B4-BE49-F238E27FC236}">
              <a16:creationId xmlns:a16="http://schemas.microsoft.com/office/drawing/2014/main" xmlns="" id="{785F0054-945F-43B9-BB8A-4138CCEBDD33}"/>
            </a:ext>
          </a:extLst>
        </xdr:cNvPr>
        <xdr:cNvSpPr txBox="1"/>
      </xdr:nvSpPr>
      <xdr:spPr>
        <a:xfrm>
          <a:off x="7429500" y="504253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260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4" name="CuadroTexto 223">
              <a:extLst>
                <a:ext uri="{FF2B5EF4-FFF2-40B4-BE49-F238E27FC236}">
                  <a16:creationId xmlns:a16="http://schemas.microsoft.com/office/drawing/2014/main" xmlns="" id="{017B2345-9FBA-435F-9FFC-7CE018B8606B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4" name="CuadroTexto 223">
              <a:extLst>
                <a:ext uri="{FF2B5EF4-FFF2-40B4-BE49-F238E27FC236}">
                  <a16:creationId xmlns:a16="http://schemas.microsoft.com/office/drawing/2014/main" id="{017B2345-9FBA-435F-9FFC-7CE018B8606B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258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5" name="CuadroTexto 224">
              <a:extLst>
                <a:ext uri="{FF2B5EF4-FFF2-40B4-BE49-F238E27FC236}">
                  <a16:creationId xmlns:a16="http://schemas.microsoft.com/office/drawing/2014/main" xmlns="" id="{0C926098-BF60-4503-ADA6-87C04BAE0C81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5" name="CuadroTexto 224">
              <a:extLst>
                <a:ext uri="{FF2B5EF4-FFF2-40B4-BE49-F238E27FC236}">
                  <a16:creationId xmlns:a16="http://schemas.microsoft.com/office/drawing/2014/main" id="{0C926098-BF60-4503-ADA6-87C04BAE0C81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257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6" name="CuadroTexto 225">
              <a:extLst>
                <a:ext uri="{FF2B5EF4-FFF2-40B4-BE49-F238E27FC236}">
                  <a16:creationId xmlns:a16="http://schemas.microsoft.com/office/drawing/2014/main" xmlns="" id="{53649D16-3184-486B-AE7E-7957A3A89792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6" name="CuadroTexto 225">
              <a:extLst>
                <a:ext uri="{FF2B5EF4-FFF2-40B4-BE49-F238E27FC236}">
                  <a16:creationId xmlns:a16="http://schemas.microsoft.com/office/drawing/2014/main" id="{53649D16-3184-486B-AE7E-7957A3A89792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257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7" name="CuadroTexto 226">
              <a:extLst>
                <a:ext uri="{FF2B5EF4-FFF2-40B4-BE49-F238E27FC236}">
                  <a16:creationId xmlns:a16="http://schemas.microsoft.com/office/drawing/2014/main" xmlns="" id="{BC04BEA7-45B4-4574-AA1C-2242337BA0DF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7" name="CuadroTexto 226">
              <a:extLst>
                <a:ext uri="{FF2B5EF4-FFF2-40B4-BE49-F238E27FC236}">
                  <a16:creationId xmlns:a16="http://schemas.microsoft.com/office/drawing/2014/main" id="{BC04BEA7-45B4-4574-AA1C-2242337BA0DF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257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8" name="CuadroTexto 227">
              <a:extLst>
                <a:ext uri="{FF2B5EF4-FFF2-40B4-BE49-F238E27FC236}">
                  <a16:creationId xmlns:a16="http://schemas.microsoft.com/office/drawing/2014/main" xmlns="" id="{76CEC365-E816-4C35-A53F-28E3A5444020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8" name="CuadroTexto 227">
              <a:extLst>
                <a:ext uri="{FF2B5EF4-FFF2-40B4-BE49-F238E27FC236}">
                  <a16:creationId xmlns:a16="http://schemas.microsoft.com/office/drawing/2014/main" id="{76CEC365-E816-4C35-A53F-28E3A5444020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258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9" name="CuadroTexto 228">
              <a:extLst>
                <a:ext uri="{FF2B5EF4-FFF2-40B4-BE49-F238E27FC236}">
                  <a16:creationId xmlns:a16="http://schemas.microsoft.com/office/drawing/2014/main" xmlns="" id="{C26A784B-F81E-4F87-9BDD-5A8C62B55794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9" name="CuadroTexto 228">
              <a:extLst>
                <a:ext uri="{FF2B5EF4-FFF2-40B4-BE49-F238E27FC236}">
                  <a16:creationId xmlns:a16="http://schemas.microsoft.com/office/drawing/2014/main" id="{C26A784B-F81E-4F87-9BDD-5A8C62B55794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259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0" name="CuadroTexto 229">
              <a:extLst>
                <a:ext uri="{FF2B5EF4-FFF2-40B4-BE49-F238E27FC236}">
                  <a16:creationId xmlns:a16="http://schemas.microsoft.com/office/drawing/2014/main" xmlns="" id="{CDC1EA5B-F520-4635-A1E7-B22CE12C2E25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0" name="CuadroTexto 229">
              <a:extLst>
                <a:ext uri="{FF2B5EF4-FFF2-40B4-BE49-F238E27FC236}">
                  <a16:creationId xmlns:a16="http://schemas.microsoft.com/office/drawing/2014/main" id="{CDC1EA5B-F520-4635-A1E7-B22CE12C2E25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260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1" name="CuadroTexto 230">
              <a:extLst>
                <a:ext uri="{FF2B5EF4-FFF2-40B4-BE49-F238E27FC236}">
                  <a16:creationId xmlns:a16="http://schemas.microsoft.com/office/drawing/2014/main" xmlns="" id="{3682BD6D-FF34-48A4-B141-53CA060F3EF1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1" name="CuadroTexto 230">
              <a:extLst>
                <a:ext uri="{FF2B5EF4-FFF2-40B4-BE49-F238E27FC236}">
                  <a16:creationId xmlns:a16="http://schemas.microsoft.com/office/drawing/2014/main" id="{3682BD6D-FF34-48A4-B141-53CA060F3EF1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261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2" name="CuadroTexto 231">
              <a:extLst>
                <a:ext uri="{FF2B5EF4-FFF2-40B4-BE49-F238E27FC236}">
                  <a16:creationId xmlns:a16="http://schemas.microsoft.com/office/drawing/2014/main" xmlns="" id="{8517B615-27B9-475C-BCAD-896AD6883A5C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2" name="CuadroTexto 231">
              <a:extLst>
                <a:ext uri="{FF2B5EF4-FFF2-40B4-BE49-F238E27FC236}">
                  <a16:creationId xmlns:a16="http://schemas.microsoft.com/office/drawing/2014/main" id="{8517B615-27B9-475C-BCAD-896AD6883A5C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261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3" name="CuadroTexto 232">
              <a:extLst>
                <a:ext uri="{FF2B5EF4-FFF2-40B4-BE49-F238E27FC236}">
                  <a16:creationId xmlns:a16="http://schemas.microsoft.com/office/drawing/2014/main" xmlns="" id="{BAD3336F-3D64-41D2-9588-3582E428E62D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3" name="CuadroTexto 232">
              <a:extLst>
                <a:ext uri="{FF2B5EF4-FFF2-40B4-BE49-F238E27FC236}">
                  <a16:creationId xmlns:a16="http://schemas.microsoft.com/office/drawing/2014/main" id="{BAD3336F-3D64-41D2-9588-3582E428E62D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263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4" name="CuadroTexto 233">
              <a:extLst>
                <a:ext uri="{FF2B5EF4-FFF2-40B4-BE49-F238E27FC236}">
                  <a16:creationId xmlns:a16="http://schemas.microsoft.com/office/drawing/2014/main" xmlns="" id="{821D3512-0002-4A66-9163-3CBA8A66AC24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4" name="CuadroTexto 233">
              <a:extLst>
                <a:ext uri="{FF2B5EF4-FFF2-40B4-BE49-F238E27FC236}">
                  <a16:creationId xmlns:a16="http://schemas.microsoft.com/office/drawing/2014/main" id="{821D3512-0002-4A66-9163-3CBA8A66AC24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256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5" name="CuadroTexto 234">
              <a:extLst>
                <a:ext uri="{FF2B5EF4-FFF2-40B4-BE49-F238E27FC236}">
                  <a16:creationId xmlns:a16="http://schemas.microsoft.com/office/drawing/2014/main" xmlns="" id="{9ABA2F39-D9DC-4E4B-9A59-B9EC21EF9C76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5" name="CuadroTexto 234">
              <a:extLst>
                <a:ext uri="{FF2B5EF4-FFF2-40B4-BE49-F238E27FC236}">
                  <a16:creationId xmlns:a16="http://schemas.microsoft.com/office/drawing/2014/main" id="{9ABA2F39-D9DC-4E4B-9A59-B9EC21EF9C76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257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6" name="CuadroTexto 235">
              <a:extLst>
                <a:ext uri="{FF2B5EF4-FFF2-40B4-BE49-F238E27FC236}">
                  <a16:creationId xmlns:a16="http://schemas.microsoft.com/office/drawing/2014/main" xmlns="" id="{B7D1C072-DCCA-45A0-98CF-6F10B6DA42C0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6" name="CuadroTexto 235">
              <a:extLst>
                <a:ext uri="{FF2B5EF4-FFF2-40B4-BE49-F238E27FC236}">
                  <a16:creationId xmlns:a16="http://schemas.microsoft.com/office/drawing/2014/main" id="{B7D1C072-DCCA-45A0-98CF-6F10B6DA42C0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258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7" name="CuadroTexto 236">
              <a:extLst>
                <a:ext uri="{FF2B5EF4-FFF2-40B4-BE49-F238E27FC236}">
                  <a16:creationId xmlns:a16="http://schemas.microsoft.com/office/drawing/2014/main" xmlns="" id="{2D84EF2A-9491-4082-AF19-5376D298462B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7" name="CuadroTexto 236">
              <a:extLst>
                <a:ext uri="{FF2B5EF4-FFF2-40B4-BE49-F238E27FC236}">
                  <a16:creationId xmlns:a16="http://schemas.microsoft.com/office/drawing/2014/main" id="{2D84EF2A-9491-4082-AF19-5376D298462B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260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8" name="CuadroTexto 237">
              <a:extLst>
                <a:ext uri="{FF2B5EF4-FFF2-40B4-BE49-F238E27FC236}">
                  <a16:creationId xmlns:a16="http://schemas.microsoft.com/office/drawing/2014/main" xmlns="" id="{23195F14-8589-4DE9-BDC6-8C15A76480CF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8" name="CuadroTexto 237">
              <a:extLst>
                <a:ext uri="{FF2B5EF4-FFF2-40B4-BE49-F238E27FC236}">
                  <a16:creationId xmlns:a16="http://schemas.microsoft.com/office/drawing/2014/main" id="{23195F14-8589-4DE9-BDC6-8C15A76480CF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259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9" name="CuadroTexto 238">
              <a:extLst>
                <a:ext uri="{FF2B5EF4-FFF2-40B4-BE49-F238E27FC236}">
                  <a16:creationId xmlns:a16="http://schemas.microsoft.com/office/drawing/2014/main" xmlns="" id="{FE739F22-BA28-405A-81EC-F1620EC0AB7E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9" name="CuadroTexto 238">
              <a:extLst>
                <a:ext uri="{FF2B5EF4-FFF2-40B4-BE49-F238E27FC236}">
                  <a16:creationId xmlns:a16="http://schemas.microsoft.com/office/drawing/2014/main" id="{FE739F22-BA28-405A-81EC-F1620EC0AB7E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262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0" name="CuadroTexto 239">
              <a:extLst>
                <a:ext uri="{FF2B5EF4-FFF2-40B4-BE49-F238E27FC236}">
                  <a16:creationId xmlns:a16="http://schemas.microsoft.com/office/drawing/2014/main" xmlns="" id="{D715D252-BB72-47D8-B527-8C0CB583283C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40" name="CuadroTexto 239">
              <a:extLst>
                <a:ext uri="{FF2B5EF4-FFF2-40B4-BE49-F238E27FC236}">
                  <a16:creationId xmlns:a16="http://schemas.microsoft.com/office/drawing/2014/main" id="{D715D252-BB72-47D8-B527-8C0CB583283C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261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1" name="CuadroTexto 240">
              <a:extLst>
                <a:ext uri="{FF2B5EF4-FFF2-40B4-BE49-F238E27FC236}">
                  <a16:creationId xmlns:a16="http://schemas.microsoft.com/office/drawing/2014/main" xmlns="" id="{40A84247-7339-4FA3-90B7-5FD477E3D2A5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41" name="CuadroTexto 240">
              <a:extLst>
                <a:ext uri="{FF2B5EF4-FFF2-40B4-BE49-F238E27FC236}">
                  <a16:creationId xmlns:a16="http://schemas.microsoft.com/office/drawing/2014/main" id="{40A84247-7339-4FA3-90B7-5FD477E3D2A5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272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2" name="CuadroTexto 241">
              <a:extLst>
                <a:ext uri="{FF2B5EF4-FFF2-40B4-BE49-F238E27FC236}">
                  <a16:creationId xmlns:a16="http://schemas.microsoft.com/office/drawing/2014/main" xmlns="" id="{F0AE9FF7-B841-43E0-A0EC-7D9FE0C1B66F}"/>
                </a:ext>
              </a:extLst>
            </xdr:cNvPr>
            <xdr:cNvSpPr txBox="1"/>
          </xdr:nvSpPr>
          <xdr:spPr>
            <a:xfrm>
              <a:off x="8867775" y="548640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2" name="CuadroTexto 241">
              <a:extLst>
                <a:ext uri="{FF2B5EF4-FFF2-40B4-BE49-F238E27FC236}">
                  <a16:creationId xmlns:a16="http://schemas.microsoft.com/office/drawing/2014/main" id="{F0AE9FF7-B841-43E0-A0EC-7D9FE0C1B66F}"/>
                </a:ext>
              </a:extLst>
            </xdr:cNvPr>
            <xdr:cNvSpPr txBox="1"/>
          </xdr:nvSpPr>
          <xdr:spPr>
            <a:xfrm>
              <a:off x="8867775" y="548640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273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3" name="CuadroTexto 242">
              <a:extLst>
                <a:ext uri="{FF2B5EF4-FFF2-40B4-BE49-F238E27FC236}">
                  <a16:creationId xmlns:a16="http://schemas.microsoft.com/office/drawing/2014/main" xmlns="" id="{C68375C8-1FBD-497F-B0F9-6B649E589DC6}"/>
                </a:ext>
              </a:extLst>
            </xdr:cNvPr>
            <xdr:cNvSpPr txBox="1"/>
          </xdr:nvSpPr>
          <xdr:spPr>
            <a:xfrm>
              <a:off x="8429625" y="55235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3" name="CuadroTexto 242">
              <a:extLst>
                <a:ext uri="{FF2B5EF4-FFF2-40B4-BE49-F238E27FC236}">
                  <a16:creationId xmlns:a16="http://schemas.microsoft.com/office/drawing/2014/main" id="{C68375C8-1FBD-497F-B0F9-6B649E589DC6}"/>
                </a:ext>
              </a:extLst>
            </xdr:cNvPr>
            <xdr:cNvSpPr txBox="1"/>
          </xdr:nvSpPr>
          <xdr:spPr>
            <a:xfrm>
              <a:off x="8429625" y="55235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274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4" name="CuadroTexto 243">
              <a:extLst>
                <a:ext uri="{FF2B5EF4-FFF2-40B4-BE49-F238E27FC236}">
                  <a16:creationId xmlns:a16="http://schemas.microsoft.com/office/drawing/2014/main" xmlns="" id="{B703B80F-4AF0-46FA-BF46-71FA65AA91A5}"/>
                </a:ext>
              </a:extLst>
            </xdr:cNvPr>
            <xdr:cNvSpPr txBox="1"/>
          </xdr:nvSpPr>
          <xdr:spPr>
            <a:xfrm>
              <a:off x="8353425" y="554259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4" name="CuadroTexto 243">
              <a:extLst>
                <a:ext uri="{FF2B5EF4-FFF2-40B4-BE49-F238E27FC236}">
                  <a16:creationId xmlns:a16="http://schemas.microsoft.com/office/drawing/2014/main" id="{B703B80F-4AF0-46FA-BF46-71FA65AA91A5}"/>
                </a:ext>
              </a:extLst>
            </xdr:cNvPr>
            <xdr:cNvSpPr txBox="1"/>
          </xdr:nvSpPr>
          <xdr:spPr>
            <a:xfrm>
              <a:off x="8353425" y="554259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273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5" name="CuadroTexto 244">
              <a:extLst>
                <a:ext uri="{FF2B5EF4-FFF2-40B4-BE49-F238E27FC236}">
                  <a16:creationId xmlns:a16="http://schemas.microsoft.com/office/drawing/2014/main" xmlns="" id="{112B7E78-6453-4DED-B4A0-BDF7D309699D}"/>
                </a:ext>
              </a:extLst>
            </xdr:cNvPr>
            <xdr:cNvSpPr txBox="1"/>
          </xdr:nvSpPr>
          <xdr:spPr>
            <a:xfrm>
              <a:off x="8505825" y="550545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5" name="CuadroTexto 244">
              <a:extLst>
                <a:ext uri="{FF2B5EF4-FFF2-40B4-BE49-F238E27FC236}">
                  <a16:creationId xmlns:a16="http://schemas.microsoft.com/office/drawing/2014/main" id="{112B7E78-6453-4DED-B4A0-BDF7D309699D}"/>
                </a:ext>
              </a:extLst>
            </xdr:cNvPr>
            <xdr:cNvSpPr txBox="1"/>
          </xdr:nvSpPr>
          <xdr:spPr>
            <a:xfrm>
              <a:off x="8505825" y="550545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276</xdr:row>
      <xdr:rowOff>0</xdr:rowOff>
    </xdr:from>
    <xdr:ext cx="307777" cy="172227"/>
    <xdr:sp macro="" textlink="">
      <xdr:nvSpPr>
        <xdr:cNvPr id="246" name="CuadroTexto 245">
          <a:extLst>
            <a:ext uri="{FF2B5EF4-FFF2-40B4-BE49-F238E27FC236}">
              <a16:creationId xmlns:a16="http://schemas.microsoft.com/office/drawing/2014/main" xmlns="" id="{A894D847-4319-4475-8838-4F180D7A8573}"/>
            </a:ext>
          </a:extLst>
        </xdr:cNvPr>
        <xdr:cNvSpPr txBox="1"/>
      </xdr:nvSpPr>
      <xdr:spPr>
        <a:xfrm>
          <a:off x="8029575" y="5562600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277</xdr:row>
      <xdr:rowOff>0</xdr:rowOff>
    </xdr:from>
    <xdr:ext cx="280077" cy="172227"/>
    <xdr:sp macro="" textlink="">
      <xdr:nvSpPr>
        <xdr:cNvPr id="247" name="CuadroTexto 246">
          <a:extLst>
            <a:ext uri="{FF2B5EF4-FFF2-40B4-BE49-F238E27FC236}">
              <a16:creationId xmlns:a16="http://schemas.microsoft.com/office/drawing/2014/main" xmlns="" id="{035B49F9-F7EB-45B1-88C6-D4D388387344}"/>
            </a:ext>
          </a:extLst>
        </xdr:cNvPr>
        <xdr:cNvSpPr txBox="1"/>
      </xdr:nvSpPr>
      <xdr:spPr>
        <a:xfrm>
          <a:off x="7429500" y="5581650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286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8" name="CuadroTexto 247">
              <a:extLst>
                <a:ext uri="{FF2B5EF4-FFF2-40B4-BE49-F238E27FC236}">
                  <a16:creationId xmlns:a16="http://schemas.microsoft.com/office/drawing/2014/main" xmlns="" id="{B51C84D1-58A0-4E1F-9ED7-F72900F56C40}"/>
                </a:ext>
              </a:extLst>
            </xdr:cNvPr>
            <xdr:cNvSpPr txBox="1"/>
          </xdr:nvSpPr>
          <xdr:spPr>
            <a:xfrm>
              <a:off x="8124825" y="577405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8" name="CuadroTexto 247">
              <a:extLst>
                <a:ext uri="{FF2B5EF4-FFF2-40B4-BE49-F238E27FC236}">
                  <a16:creationId xmlns:a16="http://schemas.microsoft.com/office/drawing/2014/main" id="{B51C84D1-58A0-4E1F-9ED7-F72900F56C40}"/>
                </a:ext>
              </a:extLst>
            </xdr:cNvPr>
            <xdr:cNvSpPr txBox="1"/>
          </xdr:nvSpPr>
          <xdr:spPr>
            <a:xfrm>
              <a:off x="8124825" y="577405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284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9" name="CuadroTexto 248">
              <a:extLst>
                <a:ext uri="{FF2B5EF4-FFF2-40B4-BE49-F238E27FC236}">
                  <a16:creationId xmlns:a16="http://schemas.microsoft.com/office/drawing/2014/main" xmlns="" id="{30347521-6D0C-497D-A711-193DDFB02264}"/>
                </a:ext>
              </a:extLst>
            </xdr:cNvPr>
            <xdr:cNvSpPr txBox="1"/>
          </xdr:nvSpPr>
          <xdr:spPr>
            <a:xfrm>
              <a:off x="8543925" y="575405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9" name="CuadroTexto 248">
              <a:extLst>
                <a:ext uri="{FF2B5EF4-FFF2-40B4-BE49-F238E27FC236}">
                  <a16:creationId xmlns:a16="http://schemas.microsoft.com/office/drawing/2014/main" id="{30347521-6D0C-497D-A711-193DDFB02264}"/>
                </a:ext>
              </a:extLst>
            </xdr:cNvPr>
            <xdr:cNvSpPr txBox="1"/>
          </xdr:nvSpPr>
          <xdr:spPr>
            <a:xfrm>
              <a:off x="8543925" y="575405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283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0" name="CuadroTexto 249">
              <a:extLst>
                <a:ext uri="{FF2B5EF4-FFF2-40B4-BE49-F238E27FC236}">
                  <a16:creationId xmlns:a16="http://schemas.microsoft.com/office/drawing/2014/main" xmlns="" id="{E77DE05F-4B37-4DDD-82C8-41551E887E19}"/>
                </a:ext>
              </a:extLst>
            </xdr:cNvPr>
            <xdr:cNvSpPr txBox="1"/>
          </xdr:nvSpPr>
          <xdr:spPr>
            <a:xfrm>
              <a:off x="8115300" y="571690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0" name="CuadroTexto 249">
              <a:extLst>
                <a:ext uri="{FF2B5EF4-FFF2-40B4-BE49-F238E27FC236}">
                  <a16:creationId xmlns:a16="http://schemas.microsoft.com/office/drawing/2014/main" id="{E77DE05F-4B37-4DDD-82C8-41551E887E19}"/>
                </a:ext>
              </a:extLst>
            </xdr:cNvPr>
            <xdr:cNvSpPr txBox="1"/>
          </xdr:nvSpPr>
          <xdr:spPr>
            <a:xfrm>
              <a:off x="8115300" y="571690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283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1" name="CuadroTexto 250">
              <a:extLst>
                <a:ext uri="{FF2B5EF4-FFF2-40B4-BE49-F238E27FC236}">
                  <a16:creationId xmlns:a16="http://schemas.microsoft.com/office/drawing/2014/main" xmlns="" id="{35EF4039-5A97-4E63-88A2-67CCB66193EB}"/>
                </a:ext>
              </a:extLst>
            </xdr:cNvPr>
            <xdr:cNvSpPr txBox="1"/>
          </xdr:nvSpPr>
          <xdr:spPr>
            <a:xfrm>
              <a:off x="8620125" y="573500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1" name="CuadroTexto 250">
              <a:extLst>
                <a:ext uri="{FF2B5EF4-FFF2-40B4-BE49-F238E27FC236}">
                  <a16:creationId xmlns:a16="http://schemas.microsoft.com/office/drawing/2014/main" id="{35EF4039-5A97-4E63-88A2-67CCB66193EB}"/>
                </a:ext>
              </a:extLst>
            </xdr:cNvPr>
            <xdr:cNvSpPr txBox="1"/>
          </xdr:nvSpPr>
          <xdr:spPr>
            <a:xfrm>
              <a:off x="8620125" y="573500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283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2" name="CuadroTexto 251">
              <a:extLst>
                <a:ext uri="{FF2B5EF4-FFF2-40B4-BE49-F238E27FC236}">
                  <a16:creationId xmlns:a16="http://schemas.microsoft.com/office/drawing/2014/main" xmlns="" id="{C3F8B17D-DD62-4635-8F1D-275D6F0B6A41}"/>
                </a:ext>
              </a:extLst>
            </xdr:cNvPr>
            <xdr:cNvSpPr txBox="1"/>
          </xdr:nvSpPr>
          <xdr:spPr>
            <a:xfrm>
              <a:off x="5638800" y="5717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2" name="CuadroTexto 251">
              <a:extLst>
                <a:ext uri="{FF2B5EF4-FFF2-40B4-BE49-F238E27FC236}">
                  <a16:creationId xmlns:a16="http://schemas.microsoft.com/office/drawing/2014/main" id="{C3F8B17D-DD62-4635-8F1D-275D6F0B6A41}"/>
                </a:ext>
              </a:extLst>
            </xdr:cNvPr>
            <xdr:cNvSpPr txBox="1"/>
          </xdr:nvSpPr>
          <xdr:spPr>
            <a:xfrm>
              <a:off x="5638800" y="5717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284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3" name="CuadroTexto 252">
              <a:extLst>
                <a:ext uri="{FF2B5EF4-FFF2-40B4-BE49-F238E27FC236}">
                  <a16:creationId xmlns:a16="http://schemas.microsoft.com/office/drawing/2014/main" xmlns="" id="{3EF272CC-3840-46B8-B234-A5ACB89D7175}"/>
                </a:ext>
              </a:extLst>
            </xdr:cNvPr>
            <xdr:cNvSpPr txBox="1"/>
          </xdr:nvSpPr>
          <xdr:spPr>
            <a:xfrm>
              <a:off x="5629275" y="57359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3" name="CuadroTexto 252">
              <a:extLst>
                <a:ext uri="{FF2B5EF4-FFF2-40B4-BE49-F238E27FC236}">
                  <a16:creationId xmlns:a16="http://schemas.microsoft.com/office/drawing/2014/main" id="{3EF272CC-3840-46B8-B234-A5ACB89D7175}"/>
                </a:ext>
              </a:extLst>
            </xdr:cNvPr>
            <xdr:cNvSpPr txBox="1"/>
          </xdr:nvSpPr>
          <xdr:spPr>
            <a:xfrm>
              <a:off x="5629275" y="57359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285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4" name="CuadroTexto 253">
              <a:extLst>
                <a:ext uri="{FF2B5EF4-FFF2-40B4-BE49-F238E27FC236}">
                  <a16:creationId xmlns:a16="http://schemas.microsoft.com/office/drawing/2014/main" xmlns="" id="{576971AD-BD18-4E93-ACD6-1318ED56E8DC}"/>
                </a:ext>
              </a:extLst>
            </xdr:cNvPr>
            <xdr:cNvSpPr txBox="1"/>
          </xdr:nvSpPr>
          <xdr:spPr>
            <a:xfrm>
              <a:off x="5638800" y="57550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4" name="CuadroTexto 253">
              <a:extLst>
                <a:ext uri="{FF2B5EF4-FFF2-40B4-BE49-F238E27FC236}">
                  <a16:creationId xmlns:a16="http://schemas.microsoft.com/office/drawing/2014/main" id="{576971AD-BD18-4E93-ACD6-1318ED56E8DC}"/>
                </a:ext>
              </a:extLst>
            </xdr:cNvPr>
            <xdr:cNvSpPr txBox="1"/>
          </xdr:nvSpPr>
          <xdr:spPr>
            <a:xfrm>
              <a:off x="5638800" y="57550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286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5" name="CuadroTexto 254">
              <a:extLst>
                <a:ext uri="{FF2B5EF4-FFF2-40B4-BE49-F238E27FC236}">
                  <a16:creationId xmlns:a16="http://schemas.microsoft.com/office/drawing/2014/main" xmlns="" id="{468E4FFD-D562-4F32-8802-F611842EF211}"/>
                </a:ext>
              </a:extLst>
            </xdr:cNvPr>
            <xdr:cNvSpPr txBox="1"/>
          </xdr:nvSpPr>
          <xdr:spPr>
            <a:xfrm>
              <a:off x="5667375" y="57750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5" name="CuadroTexto 254">
              <a:extLst>
                <a:ext uri="{FF2B5EF4-FFF2-40B4-BE49-F238E27FC236}">
                  <a16:creationId xmlns:a16="http://schemas.microsoft.com/office/drawing/2014/main" id="{468E4FFD-D562-4F32-8802-F611842EF211}"/>
                </a:ext>
              </a:extLst>
            </xdr:cNvPr>
            <xdr:cNvSpPr txBox="1"/>
          </xdr:nvSpPr>
          <xdr:spPr>
            <a:xfrm>
              <a:off x="5667375" y="57750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287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6" name="CuadroTexto 255">
              <a:extLst>
                <a:ext uri="{FF2B5EF4-FFF2-40B4-BE49-F238E27FC236}">
                  <a16:creationId xmlns:a16="http://schemas.microsoft.com/office/drawing/2014/main" xmlns="" id="{A33AE733-C765-435E-A55F-A1F81ADE7C33}"/>
                </a:ext>
              </a:extLst>
            </xdr:cNvPr>
            <xdr:cNvSpPr txBox="1"/>
          </xdr:nvSpPr>
          <xdr:spPr>
            <a:xfrm>
              <a:off x="5648325" y="57931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6" name="CuadroTexto 255">
              <a:extLst>
                <a:ext uri="{FF2B5EF4-FFF2-40B4-BE49-F238E27FC236}">
                  <a16:creationId xmlns:a16="http://schemas.microsoft.com/office/drawing/2014/main" id="{A33AE733-C765-435E-A55F-A1F81ADE7C33}"/>
                </a:ext>
              </a:extLst>
            </xdr:cNvPr>
            <xdr:cNvSpPr txBox="1"/>
          </xdr:nvSpPr>
          <xdr:spPr>
            <a:xfrm>
              <a:off x="5648325" y="57931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287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7" name="CuadroTexto 256">
              <a:extLst>
                <a:ext uri="{FF2B5EF4-FFF2-40B4-BE49-F238E27FC236}">
                  <a16:creationId xmlns:a16="http://schemas.microsoft.com/office/drawing/2014/main" xmlns="" id="{5EE6B475-BEB8-4164-9DDC-53497605F5A7}"/>
                </a:ext>
              </a:extLst>
            </xdr:cNvPr>
            <xdr:cNvSpPr txBox="1"/>
          </xdr:nvSpPr>
          <xdr:spPr>
            <a:xfrm>
              <a:off x="5676900" y="5811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7" name="CuadroTexto 256">
              <a:extLst>
                <a:ext uri="{FF2B5EF4-FFF2-40B4-BE49-F238E27FC236}">
                  <a16:creationId xmlns:a16="http://schemas.microsoft.com/office/drawing/2014/main" id="{5EE6B475-BEB8-4164-9DDC-53497605F5A7}"/>
                </a:ext>
              </a:extLst>
            </xdr:cNvPr>
            <xdr:cNvSpPr txBox="1"/>
          </xdr:nvSpPr>
          <xdr:spPr>
            <a:xfrm>
              <a:off x="5676900" y="5811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289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8" name="CuadroTexto 257">
              <a:extLst>
                <a:ext uri="{FF2B5EF4-FFF2-40B4-BE49-F238E27FC236}">
                  <a16:creationId xmlns:a16="http://schemas.microsoft.com/office/drawing/2014/main" xmlns="" id="{B269CA61-1609-4B64-8146-54B321BCF8EC}"/>
                </a:ext>
              </a:extLst>
            </xdr:cNvPr>
            <xdr:cNvSpPr txBox="1"/>
          </xdr:nvSpPr>
          <xdr:spPr>
            <a:xfrm>
              <a:off x="5705475" y="58312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8" name="CuadroTexto 257">
              <a:extLst>
                <a:ext uri="{FF2B5EF4-FFF2-40B4-BE49-F238E27FC236}">
                  <a16:creationId xmlns:a16="http://schemas.microsoft.com/office/drawing/2014/main" id="{B269CA61-1609-4B64-8146-54B321BCF8EC}"/>
                </a:ext>
              </a:extLst>
            </xdr:cNvPr>
            <xdr:cNvSpPr txBox="1"/>
          </xdr:nvSpPr>
          <xdr:spPr>
            <a:xfrm>
              <a:off x="5705475" y="58312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282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9" name="CuadroTexto 258">
              <a:extLst>
                <a:ext uri="{FF2B5EF4-FFF2-40B4-BE49-F238E27FC236}">
                  <a16:creationId xmlns:a16="http://schemas.microsoft.com/office/drawing/2014/main" xmlns="" id="{CAB9463B-7B1F-4786-BF76-3C7AC36FF46D}"/>
                </a:ext>
              </a:extLst>
            </xdr:cNvPr>
            <xdr:cNvSpPr txBox="1"/>
          </xdr:nvSpPr>
          <xdr:spPr>
            <a:xfrm>
              <a:off x="7181850" y="57083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59" name="CuadroTexto 258">
              <a:extLst>
                <a:ext uri="{FF2B5EF4-FFF2-40B4-BE49-F238E27FC236}">
                  <a16:creationId xmlns:a16="http://schemas.microsoft.com/office/drawing/2014/main" id="{CAB9463B-7B1F-4786-BF76-3C7AC36FF46D}"/>
                </a:ext>
              </a:extLst>
            </xdr:cNvPr>
            <xdr:cNvSpPr txBox="1"/>
          </xdr:nvSpPr>
          <xdr:spPr>
            <a:xfrm>
              <a:off x="7181850" y="57083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283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0" name="CuadroTexto 259">
              <a:extLst>
                <a:ext uri="{FF2B5EF4-FFF2-40B4-BE49-F238E27FC236}">
                  <a16:creationId xmlns:a16="http://schemas.microsoft.com/office/drawing/2014/main" xmlns="" id="{4ECED3C6-EF82-4F89-B43C-FF6EDEB884C5}"/>
                </a:ext>
              </a:extLst>
            </xdr:cNvPr>
            <xdr:cNvSpPr txBox="1"/>
          </xdr:nvSpPr>
          <xdr:spPr>
            <a:xfrm>
              <a:off x="7200900" y="57273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0" name="CuadroTexto 259">
              <a:extLst>
                <a:ext uri="{FF2B5EF4-FFF2-40B4-BE49-F238E27FC236}">
                  <a16:creationId xmlns:a16="http://schemas.microsoft.com/office/drawing/2014/main" id="{4ECED3C6-EF82-4F89-B43C-FF6EDEB884C5}"/>
                </a:ext>
              </a:extLst>
            </xdr:cNvPr>
            <xdr:cNvSpPr txBox="1"/>
          </xdr:nvSpPr>
          <xdr:spPr>
            <a:xfrm>
              <a:off x="7200900" y="57273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284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1" name="CuadroTexto 260">
              <a:extLst>
                <a:ext uri="{FF2B5EF4-FFF2-40B4-BE49-F238E27FC236}">
                  <a16:creationId xmlns:a16="http://schemas.microsoft.com/office/drawing/2014/main" xmlns="" id="{94DD1E41-60A6-4F98-9844-273DA9B3C625}"/>
                </a:ext>
              </a:extLst>
            </xdr:cNvPr>
            <xdr:cNvSpPr txBox="1"/>
          </xdr:nvSpPr>
          <xdr:spPr>
            <a:xfrm>
              <a:off x="7191375" y="57454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1" name="CuadroTexto 260">
              <a:extLst>
                <a:ext uri="{FF2B5EF4-FFF2-40B4-BE49-F238E27FC236}">
                  <a16:creationId xmlns:a16="http://schemas.microsoft.com/office/drawing/2014/main" id="{94DD1E41-60A6-4F98-9844-273DA9B3C625}"/>
                </a:ext>
              </a:extLst>
            </xdr:cNvPr>
            <xdr:cNvSpPr txBox="1"/>
          </xdr:nvSpPr>
          <xdr:spPr>
            <a:xfrm>
              <a:off x="7191375" y="57454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286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2" name="CuadroTexto 261">
              <a:extLst>
                <a:ext uri="{FF2B5EF4-FFF2-40B4-BE49-F238E27FC236}">
                  <a16:creationId xmlns:a16="http://schemas.microsoft.com/office/drawing/2014/main" xmlns="" id="{B34F5CEC-A130-4D88-9214-7E74AD77CA5C}"/>
                </a:ext>
              </a:extLst>
            </xdr:cNvPr>
            <xdr:cNvSpPr txBox="1"/>
          </xdr:nvSpPr>
          <xdr:spPr>
            <a:xfrm>
              <a:off x="7172325" y="57835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2" name="CuadroTexto 261">
              <a:extLst>
                <a:ext uri="{FF2B5EF4-FFF2-40B4-BE49-F238E27FC236}">
                  <a16:creationId xmlns:a16="http://schemas.microsoft.com/office/drawing/2014/main" id="{B34F5CEC-A130-4D88-9214-7E74AD77CA5C}"/>
                </a:ext>
              </a:extLst>
            </xdr:cNvPr>
            <xdr:cNvSpPr txBox="1"/>
          </xdr:nvSpPr>
          <xdr:spPr>
            <a:xfrm>
              <a:off x="7172325" y="578358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285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3" name="CuadroTexto 262">
              <a:extLst>
                <a:ext uri="{FF2B5EF4-FFF2-40B4-BE49-F238E27FC236}">
                  <a16:creationId xmlns:a16="http://schemas.microsoft.com/office/drawing/2014/main" xmlns="" id="{2708D66E-406D-4249-8E83-4821D871BB7D}"/>
                </a:ext>
              </a:extLst>
            </xdr:cNvPr>
            <xdr:cNvSpPr txBox="1"/>
          </xdr:nvSpPr>
          <xdr:spPr>
            <a:xfrm>
              <a:off x="7181850" y="57645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3" name="CuadroTexto 262">
              <a:extLst>
                <a:ext uri="{FF2B5EF4-FFF2-40B4-BE49-F238E27FC236}">
                  <a16:creationId xmlns:a16="http://schemas.microsoft.com/office/drawing/2014/main" id="{2708D66E-406D-4249-8E83-4821D871BB7D}"/>
                </a:ext>
              </a:extLst>
            </xdr:cNvPr>
            <xdr:cNvSpPr txBox="1"/>
          </xdr:nvSpPr>
          <xdr:spPr>
            <a:xfrm>
              <a:off x="7181850" y="57645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288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4" name="CuadroTexto 263">
              <a:extLst>
                <a:ext uri="{FF2B5EF4-FFF2-40B4-BE49-F238E27FC236}">
                  <a16:creationId xmlns:a16="http://schemas.microsoft.com/office/drawing/2014/main" xmlns="" id="{78797DFA-84FC-48F0-8149-B6D082F20DD5}"/>
                </a:ext>
              </a:extLst>
            </xdr:cNvPr>
            <xdr:cNvSpPr txBox="1"/>
          </xdr:nvSpPr>
          <xdr:spPr>
            <a:xfrm>
              <a:off x="7153275" y="58197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4" name="CuadroTexto 263">
              <a:extLst>
                <a:ext uri="{FF2B5EF4-FFF2-40B4-BE49-F238E27FC236}">
                  <a16:creationId xmlns:a16="http://schemas.microsoft.com/office/drawing/2014/main" id="{78797DFA-84FC-48F0-8149-B6D082F20DD5}"/>
                </a:ext>
              </a:extLst>
            </xdr:cNvPr>
            <xdr:cNvSpPr txBox="1"/>
          </xdr:nvSpPr>
          <xdr:spPr>
            <a:xfrm>
              <a:off x="7153275" y="58197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287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5" name="CuadroTexto 264">
              <a:extLst>
                <a:ext uri="{FF2B5EF4-FFF2-40B4-BE49-F238E27FC236}">
                  <a16:creationId xmlns:a16="http://schemas.microsoft.com/office/drawing/2014/main" xmlns="" id="{D43E98C8-7CCE-4AF7-8005-DE941B260A98}"/>
                </a:ext>
              </a:extLst>
            </xdr:cNvPr>
            <xdr:cNvSpPr txBox="1"/>
          </xdr:nvSpPr>
          <xdr:spPr>
            <a:xfrm>
              <a:off x="7153275" y="58026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5" name="CuadroTexto 264">
              <a:extLst>
                <a:ext uri="{FF2B5EF4-FFF2-40B4-BE49-F238E27FC236}">
                  <a16:creationId xmlns:a16="http://schemas.microsoft.com/office/drawing/2014/main" id="{D43E98C8-7CCE-4AF7-8005-DE941B260A98}"/>
                </a:ext>
              </a:extLst>
            </xdr:cNvPr>
            <xdr:cNvSpPr txBox="1"/>
          </xdr:nvSpPr>
          <xdr:spPr>
            <a:xfrm>
              <a:off x="7153275" y="580263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298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6" name="CuadroTexto 265">
              <a:extLst>
                <a:ext uri="{FF2B5EF4-FFF2-40B4-BE49-F238E27FC236}">
                  <a16:creationId xmlns:a16="http://schemas.microsoft.com/office/drawing/2014/main" xmlns="" id="{CC1B2493-25F3-4B59-817A-48397D6DEDCB}"/>
                </a:ext>
              </a:extLst>
            </xdr:cNvPr>
            <xdr:cNvSpPr txBox="1"/>
          </xdr:nvSpPr>
          <xdr:spPr>
            <a:xfrm>
              <a:off x="8867775" y="602551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6" name="CuadroTexto 265">
              <a:extLst>
                <a:ext uri="{FF2B5EF4-FFF2-40B4-BE49-F238E27FC236}">
                  <a16:creationId xmlns:a16="http://schemas.microsoft.com/office/drawing/2014/main" id="{CC1B2493-25F3-4B59-817A-48397D6DEDCB}"/>
                </a:ext>
              </a:extLst>
            </xdr:cNvPr>
            <xdr:cNvSpPr txBox="1"/>
          </xdr:nvSpPr>
          <xdr:spPr>
            <a:xfrm>
              <a:off x="8867775" y="602551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299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7" name="CuadroTexto 266">
              <a:extLst>
                <a:ext uri="{FF2B5EF4-FFF2-40B4-BE49-F238E27FC236}">
                  <a16:creationId xmlns:a16="http://schemas.microsoft.com/office/drawing/2014/main" xmlns="" id="{DCB7416F-9C12-4C68-AD10-CCE9FB6B4F03}"/>
                </a:ext>
              </a:extLst>
            </xdr:cNvPr>
            <xdr:cNvSpPr txBox="1"/>
          </xdr:nvSpPr>
          <xdr:spPr>
            <a:xfrm>
              <a:off x="8429625" y="606266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7" name="CuadroTexto 266">
              <a:extLst>
                <a:ext uri="{FF2B5EF4-FFF2-40B4-BE49-F238E27FC236}">
                  <a16:creationId xmlns:a16="http://schemas.microsoft.com/office/drawing/2014/main" id="{DCB7416F-9C12-4C68-AD10-CCE9FB6B4F03}"/>
                </a:ext>
              </a:extLst>
            </xdr:cNvPr>
            <xdr:cNvSpPr txBox="1"/>
          </xdr:nvSpPr>
          <xdr:spPr>
            <a:xfrm>
              <a:off x="8429625" y="606266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300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8" name="CuadroTexto 267">
              <a:extLst>
                <a:ext uri="{FF2B5EF4-FFF2-40B4-BE49-F238E27FC236}">
                  <a16:creationId xmlns:a16="http://schemas.microsoft.com/office/drawing/2014/main" xmlns="" id="{6AE83199-734C-4646-AF1D-FE41A59A17F6}"/>
                </a:ext>
              </a:extLst>
            </xdr:cNvPr>
            <xdr:cNvSpPr txBox="1"/>
          </xdr:nvSpPr>
          <xdr:spPr>
            <a:xfrm>
              <a:off x="8353425" y="608171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8" name="CuadroTexto 267">
              <a:extLst>
                <a:ext uri="{FF2B5EF4-FFF2-40B4-BE49-F238E27FC236}">
                  <a16:creationId xmlns:a16="http://schemas.microsoft.com/office/drawing/2014/main" id="{6AE83199-734C-4646-AF1D-FE41A59A17F6}"/>
                </a:ext>
              </a:extLst>
            </xdr:cNvPr>
            <xdr:cNvSpPr txBox="1"/>
          </xdr:nvSpPr>
          <xdr:spPr>
            <a:xfrm>
              <a:off x="8353425" y="608171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299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9" name="CuadroTexto 268">
              <a:extLst>
                <a:ext uri="{FF2B5EF4-FFF2-40B4-BE49-F238E27FC236}">
                  <a16:creationId xmlns:a16="http://schemas.microsoft.com/office/drawing/2014/main" xmlns="" id="{68901136-3E75-44A4-83F5-A00109E1E4F3}"/>
                </a:ext>
              </a:extLst>
            </xdr:cNvPr>
            <xdr:cNvSpPr txBox="1"/>
          </xdr:nvSpPr>
          <xdr:spPr>
            <a:xfrm>
              <a:off x="8505825" y="604456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9" name="CuadroTexto 268">
              <a:extLst>
                <a:ext uri="{FF2B5EF4-FFF2-40B4-BE49-F238E27FC236}">
                  <a16:creationId xmlns:a16="http://schemas.microsoft.com/office/drawing/2014/main" id="{68901136-3E75-44A4-83F5-A00109E1E4F3}"/>
                </a:ext>
              </a:extLst>
            </xdr:cNvPr>
            <xdr:cNvSpPr txBox="1"/>
          </xdr:nvSpPr>
          <xdr:spPr>
            <a:xfrm>
              <a:off x="8505825" y="604456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302</xdr:row>
      <xdr:rowOff>0</xdr:rowOff>
    </xdr:from>
    <xdr:ext cx="307777" cy="172227"/>
    <xdr:sp macro="" textlink="">
      <xdr:nvSpPr>
        <xdr:cNvPr id="270" name="CuadroTexto 269">
          <a:extLst>
            <a:ext uri="{FF2B5EF4-FFF2-40B4-BE49-F238E27FC236}">
              <a16:creationId xmlns:a16="http://schemas.microsoft.com/office/drawing/2014/main" xmlns="" id="{C49BAC30-3752-4CE6-BD72-2846172E229B}"/>
            </a:ext>
          </a:extLst>
        </xdr:cNvPr>
        <xdr:cNvSpPr txBox="1"/>
      </xdr:nvSpPr>
      <xdr:spPr>
        <a:xfrm>
          <a:off x="8029575" y="610171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303</xdr:row>
      <xdr:rowOff>0</xdr:rowOff>
    </xdr:from>
    <xdr:ext cx="280077" cy="172227"/>
    <xdr:sp macro="" textlink="">
      <xdr:nvSpPr>
        <xdr:cNvPr id="271" name="CuadroTexto 270">
          <a:extLst>
            <a:ext uri="{FF2B5EF4-FFF2-40B4-BE49-F238E27FC236}">
              <a16:creationId xmlns:a16="http://schemas.microsoft.com/office/drawing/2014/main" xmlns="" id="{2417B8EF-AFD3-45DE-A999-621DBB54D2CE}"/>
            </a:ext>
          </a:extLst>
        </xdr:cNvPr>
        <xdr:cNvSpPr txBox="1"/>
      </xdr:nvSpPr>
      <xdr:spPr>
        <a:xfrm>
          <a:off x="7429500" y="612076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312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2" name="CuadroTexto 271">
              <a:extLst>
                <a:ext uri="{FF2B5EF4-FFF2-40B4-BE49-F238E27FC236}">
                  <a16:creationId xmlns:a16="http://schemas.microsoft.com/office/drawing/2014/main" xmlns="" id="{C23F3A60-F09D-46E3-854F-CFA108BD886F}"/>
                </a:ext>
              </a:extLst>
            </xdr:cNvPr>
            <xdr:cNvSpPr txBox="1"/>
          </xdr:nvSpPr>
          <xdr:spPr>
            <a:xfrm>
              <a:off x="8124825" y="631317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2" name="CuadroTexto 271">
              <a:extLst>
                <a:ext uri="{FF2B5EF4-FFF2-40B4-BE49-F238E27FC236}">
                  <a16:creationId xmlns:a16="http://schemas.microsoft.com/office/drawing/2014/main" id="{C23F3A60-F09D-46E3-854F-CFA108BD886F}"/>
                </a:ext>
              </a:extLst>
            </xdr:cNvPr>
            <xdr:cNvSpPr txBox="1"/>
          </xdr:nvSpPr>
          <xdr:spPr>
            <a:xfrm>
              <a:off x="8124825" y="631317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310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3" name="CuadroTexto 272">
              <a:extLst>
                <a:ext uri="{FF2B5EF4-FFF2-40B4-BE49-F238E27FC236}">
                  <a16:creationId xmlns:a16="http://schemas.microsoft.com/office/drawing/2014/main" xmlns="" id="{C1F5E8C0-98D9-4500-A855-580FEF1AC12F}"/>
                </a:ext>
              </a:extLst>
            </xdr:cNvPr>
            <xdr:cNvSpPr txBox="1"/>
          </xdr:nvSpPr>
          <xdr:spPr>
            <a:xfrm>
              <a:off x="8543925" y="629316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3" name="CuadroTexto 272">
              <a:extLst>
                <a:ext uri="{FF2B5EF4-FFF2-40B4-BE49-F238E27FC236}">
                  <a16:creationId xmlns:a16="http://schemas.microsoft.com/office/drawing/2014/main" id="{C1F5E8C0-98D9-4500-A855-580FEF1AC12F}"/>
                </a:ext>
              </a:extLst>
            </xdr:cNvPr>
            <xdr:cNvSpPr txBox="1"/>
          </xdr:nvSpPr>
          <xdr:spPr>
            <a:xfrm>
              <a:off x="8543925" y="629316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309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4" name="CuadroTexto 273">
              <a:extLst>
                <a:ext uri="{FF2B5EF4-FFF2-40B4-BE49-F238E27FC236}">
                  <a16:creationId xmlns:a16="http://schemas.microsoft.com/office/drawing/2014/main" xmlns="" id="{614A01AE-270B-4FCF-9495-49FFAB487F69}"/>
                </a:ext>
              </a:extLst>
            </xdr:cNvPr>
            <xdr:cNvSpPr txBox="1"/>
          </xdr:nvSpPr>
          <xdr:spPr>
            <a:xfrm>
              <a:off x="8115300" y="625602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4" name="CuadroTexto 273">
              <a:extLst>
                <a:ext uri="{FF2B5EF4-FFF2-40B4-BE49-F238E27FC236}">
                  <a16:creationId xmlns:a16="http://schemas.microsoft.com/office/drawing/2014/main" id="{614A01AE-270B-4FCF-9495-49FFAB487F69}"/>
                </a:ext>
              </a:extLst>
            </xdr:cNvPr>
            <xdr:cNvSpPr txBox="1"/>
          </xdr:nvSpPr>
          <xdr:spPr>
            <a:xfrm>
              <a:off x="8115300" y="625602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309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5" name="CuadroTexto 274">
              <a:extLst>
                <a:ext uri="{FF2B5EF4-FFF2-40B4-BE49-F238E27FC236}">
                  <a16:creationId xmlns:a16="http://schemas.microsoft.com/office/drawing/2014/main" xmlns="" id="{9B1B814F-F621-4EEC-96EC-77CAECD0E4F0}"/>
                </a:ext>
              </a:extLst>
            </xdr:cNvPr>
            <xdr:cNvSpPr txBox="1"/>
          </xdr:nvSpPr>
          <xdr:spPr>
            <a:xfrm>
              <a:off x="8620125" y="627411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5" name="CuadroTexto 274">
              <a:extLst>
                <a:ext uri="{FF2B5EF4-FFF2-40B4-BE49-F238E27FC236}">
                  <a16:creationId xmlns:a16="http://schemas.microsoft.com/office/drawing/2014/main" id="{9B1B814F-F621-4EEC-96EC-77CAECD0E4F0}"/>
                </a:ext>
              </a:extLst>
            </xdr:cNvPr>
            <xdr:cNvSpPr txBox="1"/>
          </xdr:nvSpPr>
          <xdr:spPr>
            <a:xfrm>
              <a:off x="8620125" y="627411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309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6" name="CuadroTexto 275">
              <a:extLst>
                <a:ext uri="{FF2B5EF4-FFF2-40B4-BE49-F238E27FC236}">
                  <a16:creationId xmlns:a16="http://schemas.microsoft.com/office/drawing/2014/main" xmlns="" id="{513963EE-4AF4-40D2-B5B0-875357D9A5F6}"/>
                </a:ext>
              </a:extLst>
            </xdr:cNvPr>
            <xdr:cNvSpPr txBox="1"/>
          </xdr:nvSpPr>
          <xdr:spPr>
            <a:xfrm>
              <a:off x="5638800" y="6256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6" name="CuadroTexto 275">
              <a:extLst>
                <a:ext uri="{FF2B5EF4-FFF2-40B4-BE49-F238E27FC236}">
                  <a16:creationId xmlns:a16="http://schemas.microsoft.com/office/drawing/2014/main" id="{513963EE-4AF4-40D2-B5B0-875357D9A5F6}"/>
                </a:ext>
              </a:extLst>
            </xdr:cNvPr>
            <xdr:cNvSpPr txBox="1"/>
          </xdr:nvSpPr>
          <xdr:spPr>
            <a:xfrm>
              <a:off x="5638800" y="6256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310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7" name="CuadroTexto 276">
              <a:extLst>
                <a:ext uri="{FF2B5EF4-FFF2-40B4-BE49-F238E27FC236}">
                  <a16:creationId xmlns:a16="http://schemas.microsoft.com/office/drawing/2014/main" xmlns="" id="{C98857CF-E7C9-42F9-97CD-D78A26DFCA3B}"/>
                </a:ext>
              </a:extLst>
            </xdr:cNvPr>
            <xdr:cNvSpPr txBox="1"/>
          </xdr:nvSpPr>
          <xdr:spPr>
            <a:xfrm>
              <a:off x="5629275" y="6275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7" name="CuadroTexto 276">
              <a:extLst>
                <a:ext uri="{FF2B5EF4-FFF2-40B4-BE49-F238E27FC236}">
                  <a16:creationId xmlns:a16="http://schemas.microsoft.com/office/drawing/2014/main" id="{C98857CF-E7C9-42F9-97CD-D78A26DFCA3B}"/>
                </a:ext>
              </a:extLst>
            </xdr:cNvPr>
            <xdr:cNvSpPr txBox="1"/>
          </xdr:nvSpPr>
          <xdr:spPr>
            <a:xfrm>
              <a:off x="5629275" y="6275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311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8" name="CuadroTexto 277">
              <a:extLst>
                <a:ext uri="{FF2B5EF4-FFF2-40B4-BE49-F238E27FC236}">
                  <a16:creationId xmlns:a16="http://schemas.microsoft.com/office/drawing/2014/main" xmlns="" id="{3E973167-FB03-46FE-B657-35E58DB9679A}"/>
                </a:ext>
              </a:extLst>
            </xdr:cNvPr>
            <xdr:cNvSpPr txBox="1"/>
          </xdr:nvSpPr>
          <xdr:spPr>
            <a:xfrm>
              <a:off x="5638800" y="62941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8" name="CuadroTexto 277">
              <a:extLst>
                <a:ext uri="{FF2B5EF4-FFF2-40B4-BE49-F238E27FC236}">
                  <a16:creationId xmlns:a16="http://schemas.microsoft.com/office/drawing/2014/main" id="{3E973167-FB03-46FE-B657-35E58DB9679A}"/>
                </a:ext>
              </a:extLst>
            </xdr:cNvPr>
            <xdr:cNvSpPr txBox="1"/>
          </xdr:nvSpPr>
          <xdr:spPr>
            <a:xfrm>
              <a:off x="5638800" y="62941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312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9" name="CuadroTexto 278">
              <a:extLst>
                <a:ext uri="{FF2B5EF4-FFF2-40B4-BE49-F238E27FC236}">
                  <a16:creationId xmlns:a16="http://schemas.microsoft.com/office/drawing/2014/main" xmlns="" id="{28EF296B-0986-4193-9E55-9A80D87060FA}"/>
                </a:ext>
              </a:extLst>
            </xdr:cNvPr>
            <xdr:cNvSpPr txBox="1"/>
          </xdr:nvSpPr>
          <xdr:spPr>
            <a:xfrm>
              <a:off x="5667375" y="63141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9" name="CuadroTexto 278">
              <a:extLst>
                <a:ext uri="{FF2B5EF4-FFF2-40B4-BE49-F238E27FC236}">
                  <a16:creationId xmlns:a16="http://schemas.microsoft.com/office/drawing/2014/main" id="{28EF296B-0986-4193-9E55-9A80D87060FA}"/>
                </a:ext>
              </a:extLst>
            </xdr:cNvPr>
            <xdr:cNvSpPr txBox="1"/>
          </xdr:nvSpPr>
          <xdr:spPr>
            <a:xfrm>
              <a:off x="5667375" y="63141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313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0" name="CuadroTexto 279">
              <a:extLst>
                <a:ext uri="{FF2B5EF4-FFF2-40B4-BE49-F238E27FC236}">
                  <a16:creationId xmlns:a16="http://schemas.microsoft.com/office/drawing/2014/main" xmlns="" id="{2AB229FC-A78E-46A4-856E-24933D71F6B3}"/>
                </a:ext>
              </a:extLst>
            </xdr:cNvPr>
            <xdr:cNvSpPr txBox="1"/>
          </xdr:nvSpPr>
          <xdr:spPr>
            <a:xfrm>
              <a:off x="5648325" y="63322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0" name="CuadroTexto 279">
              <a:extLst>
                <a:ext uri="{FF2B5EF4-FFF2-40B4-BE49-F238E27FC236}">
                  <a16:creationId xmlns:a16="http://schemas.microsoft.com/office/drawing/2014/main" id="{2AB229FC-A78E-46A4-856E-24933D71F6B3}"/>
                </a:ext>
              </a:extLst>
            </xdr:cNvPr>
            <xdr:cNvSpPr txBox="1"/>
          </xdr:nvSpPr>
          <xdr:spPr>
            <a:xfrm>
              <a:off x="5648325" y="63322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313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1" name="CuadroTexto 280">
              <a:extLst>
                <a:ext uri="{FF2B5EF4-FFF2-40B4-BE49-F238E27FC236}">
                  <a16:creationId xmlns:a16="http://schemas.microsoft.com/office/drawing/2014/main" xmlns="" id="{846654E9-6A16-4ED6-8939-FDE963B46ECE}"/>
                </a:ext>
              </a:extLst>
            </xdr:cNvPr>
            <xdr:cNvSpPr txBox="1"/>
          </xdr:nvSpPr>
          <xdr:spPr>
            <a:xfrm>
              <a:off x="5676900" y="635031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1" name="CuadroTexto 280">
              <a:extLst>
                <a:ext uri="{FF2B5EF4-FFF2-40B4-BE49-F238E27FC236}">
                  <a16:creationId xmlns:a16="http://schemas.microsoft.com/office/drawing/2014/main" id="{846654E9-6A16-4ED6-8939-FDE963B46ECE}"/>
                </a:ext>
              </a:extLst>
            </xdr:cNvPr>
            <xdr:cNvSpPr txBox="1"/>
          </xdr:nvSpPr>
          <xdr:spPr>
            <a:xfrm>
              <a:off x="5676900" y="635031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315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2" name="CuadroTexto 281">
              <a:extLst>
                <a:ext uri="{FF2B5EF4-FFF2-40B4-BE49-F238E27FC236}">
                  <a16:creationId xmlns:a16="http://schemas.microsoft.com/office/drawing/2014/main" xmlns="" id="{7AC0847A-DD15-4305-A3A1-5D7A1579EF2F}"/>
                </a:ext>
              </a:extLst>
            </xdr:cNvPr>
            <xdr:cNvSpPr txBox="1"/>
          </xdr:nvSpPr>
          <xdr:spPr>
            <a:xfrm>
              <a:off x="5705475" y="63703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2" name="CuadroTexto 281">
              <a:extLst>
                <a:ext uri="{FF2B5EF4-FFF2-40B4-BE49-F238E27FC236}">
                  <a16:creationId xmlns:a16="http://schemas.microsoft.com/office/drawing/2014/main" id="{7AC0847A-DD15-4305-A3A1-5D7A1579EF2F}"/>
                </a:ext>
              </a:extLst>
            </xdr:cNvPr>
            <xdr:cNvSpPr txBox="1"/>
          </xdr:nvSpPr>
          <xdr:spPr>
            <a:xfrm>
              <a:off x="5705475" y="63703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308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3" name="CuadroTexto 282">
              <a:extLst>
                <a:ext uri="{FF2B5EF4-FFF2-40B4-BE49-F238E27FC236}">
                  <a16:creationId xmlns:a16="http://schemas.microsoft.com/office/drawing/2014/main" xmlns="" id="{B10981D9-369E-46CA-A27F-41BCE3A30A78}"/>
                </a:ext>
              </a:extLst>
            </xdr:cNvPr>
            <xdr:cNvSpPr txBox="1"/>
          </xdr:nvSpPr>
          <xdr:spPr>
            <a:xfrm>
              <a:off x="7181850" y="62474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3" name="CuadroTexto 282">
              <a:extLst>
                <a:ext uri="{FF2B5EF4-FFF2-40B4-BE49-F238E27FC236}">
                  <a16:creationId xmlns:a16="http://schemas.microsoft.com/office/drawing/2014/main" id="{B10981D9-369E-46CA-A27F-41BCE3A30A78}"/>
                </a:ext>
              </a:extLst>
            </xdr:cNvPr>
            <xdr:cNvSpPr txBox="1"/>
          </xdr:nvSpPr>
          <xdr:spPr>
            <a:xfrm>
              <a:off x="7181850" y="62474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309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4" name="CuadroTexto 283">
              <a:extLst>
                <a:ext uri="{FF2B5EF4-FFF2-40B4-BE49-F238E27FC236}">
                  <a16:creationId xmlns:a16="http://schemas.microsoft.com/office/drawing/2014/main" xmlns="" id="{21B53E2A-DB33-47CE-A6EE-785D9BC1AE08}"/>
                </a:ext>
              </a:extLst>
            </xdr:cNvPr>
            <xdr:cNvSpPr txBox="1"/>
          </xdr:nvSpPr>
          <xdr:spPr>
            <a:xfrm>
              <a:off x="7200900" y="62664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4" name="CuadroTexto 283">
              <a:extLst>
                <a:ext uri="{FF2B5EF4-FFF2-40B4-BE49-F238E27FC236}">
                  <a16:creationId xmlns:a16="http://schemas.microsoft.com/office/drawing/2014/main" id="{21B53E2A-DB33-47CE-A6EE-785D9BC1AE08}"/>
                </a:ext>
              </a:extLst>
            </xdr:cNvPr>
            <xdr:cNvSpPr txBox="1"/>
          </xdr:nvSpPr>
          <xdr:spPr>
            <a:xfrm>
              <a:off x="7200900" y="62664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310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5" name="CuadroTexto 284">
              <a:extLst>
                <a:ext uri="{FF2B5EF4-FFF2-40B4-BE49-F238E27FC236}">
                  <a16:creationId xmlns:a16="http://schemas.microsoft.com/office/drawing/2014/main" xmlns="" id="{492D44A6-E743-40A8-AE2E-D0CF8C37741B}"/>
                </a:ext>
              </a:extLst>
            </xdr:cNvPr>
            <xdr:cNvSpPr txBox="1"/>
          </xdr:nvSpPr>
          <xdr:spPr>
            <a:xfrm>
              <a:off x="7191375" y="6284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5" name="CuadroTexto 284">
              <a:extLst>
                <a:ext uri="{FF2B5EF4-FFF2-40B4-BE49-F238E27FC236}">
                  <a16:creationId xmlns:a16="http://schemas.microsoft.com/office/drawing/2014/main" id="{492D44A6-E743-40A8-AE2E-D0CF8C37741B}"/>
                </a:ext>
              </a:extLst>
            </xdr:cNvPr>
            <xdr:cNvSpPr txBox="1"/>
          </xdr:nvSpPr>
          <xdr:spPr>
            <a:xfrm>
              <a:off x="7191375" y="6284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312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6" name="CuadroTexto 285">
              <a:extLst>
                <a:ext uri="{FF2B5EF4-FFF2-40B4-BE49-F238E27FC236}">
                  <a16:creationId xmlns:a16="http://schemas.microsoft.com/office/drawing/2014/main" xmlns="" id="{17C0666A-8D28-4F27-8C53-9B4A577C40C6}"/>
                </a:ext>
              </a:extLst>
            </xdr:cNvPr>
            <xdr:cNvSpPr txBox="1"/>
          </xdr:nvSpPr>
          <xdr:spPr>
            <a:xfrm>
              <a:off x="7172325" y="63226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6" name="CuadroTexto 285">
              <a:extLst>
                <a:ext uri="{FF2B5EF4-FFF2-40B4-BE49-F238E27FC236}">
                  <a16:creationId xmlns:a16="http://schemas.microsoft.com/office/drawing/2014/main" id="{17C0666A-8D28-4F27-8C53-9B4A577C40C6}"/>
                </a:ext>
              </a:extLst>
            </xdr:cNvPr>
            <xdr:cNvSpPr txBox="1"/>
          </xdr:nvSpPr>
          <xdr:spPr>
            <a:xfrm>
              <a:off x="7172325" y="63226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311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7" name="CuadroTexto 286">
              <a:extLst>
                <a:ext uri="{FF2B5EF4-FFF2-40B4-BE49-F238E27FC236}">
                  <a16:creationId xmlns:a16="http://schemas.microsoft.com/office/drawing/2014/main" xmlns="" id="{A904E1F8-9C50-4FB3-9C6D-3F3B58CD06E8}"/>
                </a:ext>
              </a:extLst>
            </xdr:cNvPr>
            <xdr:cNvSpPr txBox="1"/>
          </xdr:nvSpPr>
          <xdr:spPr>
            <a:xfrm>
              <a:off x="7181850" y="63036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7" name="CuadroTexto 286">
              <a:extLst>
                <a:ext uri="{FF2B5EF4-FFF2-40B4-BE49-F238E27FC236}">
                  <a16:creationId xmlns:a16="http://schemas.microsoft.com/office/drawing/2014/main" id="{A904E1F8-9C50-4FB3-9C6D-3F3B58CD06E8}"/>
                </a:ext>
              </a:extLst>
            </xdr:cNvPr>
            <xdr:cNvSpPr txBox="1"/>
          </xdr:nvSpPr>
          <xdr:spPr>
            <a:xfrm>
              <a:off x="7181850" y="63036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314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8" name="CuadroTexto 287">
              <a:extLst>
                <a:ext uri="{FF2B5EF4-FFF2-40B4-BE49-F238E27FC236}">
                  <a16:creationId xmlns:a16="http://schemas.microsoft.com/office/drawing/2014/main" xmlns="" id="{60DADF7C-79CB-43C7-B348-B70574F3E384}"/>
                </a:ext>
              </a:extLst>
            </xdr:cNvPr>
            <xdr:cNvSpPr txBox="1"/>
          </xdr:nvSpPr>
          <xdr:spPr>
            <a:xfrm>
              <a:off x="7153275" y="635889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8" name="CuadroTexto 287">
              <a:extLst>
                <a:ext uri="{FF2B5EF4-FFF2-40B4-BE49-F238E27FC236}">
                  <a16:creationId xmlns:a16="http://schemas.microsoft.com/office/drawing/2014/main" id="{60DADF7C-79CB-43C7-B348-B70574F3E384}"/>
                </a:ext>
              </a:extLst>
            </xdr:cNvPr>
            <xdr:cNvSpPr txBox="1"/>
          </xdr:nvSpPr>
          <xdr:spPr>
            <a:xfrm>
              <a:off x="7153275" y="635889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313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9" name="CuadroTexto 288">
              <a:extLst>
                <a:ext uri="{FF2B5EF4-FFF2-40B4-BE49-F238E27FC236}">
                  <a16:creationId xmlns:a16="http://schemas.microsoft.com/office/drawing/2014/main" xmlns="" id="{89BFE763-D394-4C1D-99A7-B99A9B30E685}"/>
                </a:ext>
              </a:extLst>
            </xdr:cNvPr>
            <xdr:cNvSpPr txBox="1"/>
          </xdr:nvSpPr>
          <xdr:spPr>
            <a:xfrm>
              <a:off x="7153275" y="63417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9" name="CuadroTexto 288">
              <a:extLst>
                <a:ext uri="{FF2B5EF4-FFF2-40B4-BE49-F238E27FC236}">
                  <a16:creationId xmlns:a16="http://schemas.microsoft.com/office/drawing/2014/main" id="{89BFE763-D394-4C1D-99A7-B99A9B30E685}"/>
                </a:ext>
              </a:extLst>
            </xdr:cNvPr>
            <xdr:cNvSpPr txBox="1"/>
          </xdr:nvSpPr>
          <xdr:spPr>
            <a:xfrm>
              <a:off x="7153275" y="63417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324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0" name="CuadroTexto 289">
              <a:extLst>
                <a:ext uri="{FF2B5EF4-FFF2-40B4-BE49-F238E27FC236}">
                  <a16:creationId xmlns:a16="http://schemas.microsoft.com/office/drawing/2014/main" xmlns="" id="{8F344864-8E71-44FD-B464-6613E13F13A5}"/>
                </a:ext>
              </a:extLst>
            </xdr:cNvPr>
            <xdr:cNvSpPr txBox="1"/>
          </xdr:nvSpPr>
          <xdr:spPr>
            <a:xfrm>
              <a:off x="8867775" y="656463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0" name="CuadroTexto 289">
              <a:extLst>
                <a:ext uri="{FF2B5EF4-FFF2-40B4-BE49-F238E27FC236}">
                  <a16:creationId xmlns:a16="http://schemas.microsoft.com/office/drawing/2014/main" id="{8F344864-8E71-44FD-B464-6613E13F13A5}"/>
                </a:ext>
              </a:extLst>
            </xdr:cNvPr>
            <xdr:cNvSpPr txBox="1"/>
          </xdr:nvSpPr>
          <xdr:spPr>
            <a:xfrm>
              <a:off x="8867775" y="656463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325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1" name="CuadroTexto 290">
              <a:extLst>
                <a:ext uri="{FF2B5EF4-FFF2-40B4-BE49-F238E27FC236}">
                  <a16:creationId xmlns:a16="http://schemas.microsoft.com/office/drawing/2014/main" xmlns="" id="{0C16EEF7-13DB-4389-8AEC-23CC4919CA73}"/>
                </a:ext>
              </a:extLst>
            </xdr:cNvPr>
            <xdr:cNvSpPr txBox="1"/>
          </xdr:nvSpPr>
          <xdr:spPr>
            <a:xfrm>
              <a:off x="8429625" y="660177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1" name="CuadroTexto 290">
              <a:extLst>
                <a:ext uri="{FF2B5EF4-FFF2-40B4-BE49-F238E27FC236}">
                  <a16:creationId xmlns:a16="http://schemas.microsoft.com/office/drawing/2014/main" id="{0C16EEF7-13DB-4389-8AEC-23CC4919CA73}"/>
                </a:ext>
              </a:extLst>
            </xdr:cNvPr>
            <xdr:cNvSpPr txBox="1"/>
          </xdr:nvSpPr>
          <xdr:spPr>
            <a:xfrm>
              <a:off x="8429625" y="660177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326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2" name="CuadroTexto 291">
              <a:extLst>
                <a:ext uri="{FF2B5EF4-FFF2-40B4-BE49-F238E27FC236}">
                  <a16:creationId xmlns:a16="http://schemas.microsoft.com/office/drawing/2014/main" xmlns="" id="{25BD1A9D-4E8C-4B94-8E81-6D9163A13733}"/>
                </a:ext>
              </a:extLst>
            </xdr:cNvPr>
            <xdr:cNvSpPr txBox="1"/>
          </xdr:nvSpPr>
          <xdr:spPr>
            <a:xfrm>
              <a:off x="8353425" y="662082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2" name="CuadroTexto 291">
              <a:extLst>
                <a:ext uri="{FF2B5EF4-FFF2-40B4-BE49-F238E27FC236}">
                  <a16:creationId xmlns:a16="http://schemas.microsoft.com/office/drawing/2014/main" id="{25BD1A9D-4E8C-4B94-8E81-6D9163A13733}"/>
                </a:ext>
              </a:extLst>
            </xdr:cNvPr>
            <xdr:cNvSpPr txBox="1"/>
          </xdr:nvSpPr>
          <xdr:spPr>
            <a:xfrm>
              <a:off x="8353425" y="6620827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325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3" name="CuadroTexto 292">
              <a:extLst>
                <a:ext uri="{FF2B5EF4-FFF2-40B4-BE49-F238E27FC236}">
                  <a16:creationId xmlns:a16="http://schemas.microsoft.com/office/drawing/2014/main" xmlns="" id="{E37BFC65-2442-46A2-B1EC-F616B8940C60}"/>
                </a:ext>
              </a:extLst>
            </xdr:cNvPr>
            <xdr:cNvSpPr txBox="1"/>
          </xdr:nvSpPr>
          <xdr:spPr>
            <a:xfrm>
              <a:off x="8505825" y="658368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3" name="CuadroTexto 292">
              <a:extLst>
                <a:ext uri="{FF2B5EF4-FFF2-40B4-BE49-F238E27FC236}">
                  <a16:creationId xmlns:a16="http://schemas.microsoft.com/office/drawing/2014/main" id="{E37BFC65-2442-46A2-B1EC-F616B8940C60}"/>
                </a:ext>
              </a:extLst>
            </xdr:cNvPr>
            <xdr:cNvSpPr txBox="1"/>
          </xdr:nvSpPr>
          <xdr:spPr>
            <a:xfrm>
              <a:off x="8505825" y="6583680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328</xdr:row>
      <xdr:rowOff>0</xdr:rowOff>
    </xdr:from>
    <xdr:ext cx="307777" cy="172227"/>
    <xdr:sp macro="" textlink="">
      <xdr:nvSpPr>
        <xdr:cNvPr id="294" name="CuadroTexto 293">
          <a:extLst>
            <a:ext uri="{FF2B5EF4-FFF2-40B4-BE49-F238E27FC236}">
              <a16:creationId xmlns:a16="http://schemas.microsoft.com/office/drawing/2014/main" xmlns="" id="{CFE9E41D-71B9-4774-B53B-561CC73C1894}"/>
            </a:ext>
          </a:extLst>
        </xdr:cNvPr>
        <xdr:cNvSpPr txBox="1"/>
      </xdr:nvSpPr>
      <xdr:spPr>
        <a:xfrm>
          <a:off x="8029575" y="6640830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329</xdr:row>
      <xdr:rowOff>0</xdr:rowOff>
    </xdr:from>
    <xdr:ext cx="280077" cy="172227"/>
    <xdr:sp macro="" textlink="">
      <xdr:nvSpPr>
        <xdr:cNvPr id="295" name="CuadroTexto 294">
          <a:extLst>
            <a:ext uri="{FF2B5EF4-FFF2-40B4-BE49-F238E27FC236}">
              <a16:creationId xmlns:a16="http://schemas.microsoft.com/office/drawing/2014/main" xmlns="" id="{B0130BD8-F543-459E-A0D0-31A3D53F6063}"/>
            </a:ext>
          </a:extLst>
        </xdr:cNvPr>
        <xdr:cNvSpPr txBox="1"/>
      </xdr:nvSpPr>
      <xdr:spPr>
        <a:xfrm>
          <a:off x="7429500" y="6659880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338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6" name="CuadroTexto 295">
              <a:extLst>
                <a:ext uri="{FF2B5EF4-FFF2-40B4-BE49-F238E27FC236}">
                  <a16:creationId xmlns:a16="http://schemas.microsoft.com/office/drawing/2014/main" xmlns="" id="{B0BF0499-EAAB-4720-9465-86603B932F64}"/>
                </a:ext>
              </a:extLst>
            </xdr:cNvPr>
            <xdr:cNvSpPr txBox="1"/>
          </xdr:nvSpPr>
          <xdr:spPr>
            <a:xfrm>
              <a:off x="8124825" y="685228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6" name="CuadroTexto 295">
              <a:extLst>
                <a:ext uri="{FF2B5EF4-FFF2-40B4-BE49-F238E27FC236}">
                  <a16:creationId xmlns:a16="http://schemas.microsoft.com/office/drawing/2014/main" id="{B0BF0499-EAAB-4720-9465-86603B932F64}"/>
                </a:ext>
              </a:extLst>
            </xdr:cNvPr>
            <xdr:cNvSpPr txBox="1"/>
          </xdr:nvSpPr>
          <xdr:spPr>
            <a:xfrm>
              <a:off x="8124825" y="685228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336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7" name="CuadroTexto 296">
              <a:extLst>
                <a:ext uri="{FF2B5EF4-FFF2-40B4-BE49-F238E27FC236}">
                  <a16:creationId xmlns:a16="http://schemas.microsoft.com/office/drawing/2014/main" xmlns="" id="{A094AE1F-B6C3-47A1-8BFF-BB4307CCDCF5}"/>
                </a:ext>
              </a:extLst>
            </xdr:cNvPr>
            <xdr:cNvSpPr txBox="1"/>
          </xdr:nvSpPr>
          <xdr:spPr>
            <a:xfrm>
              <a:off x="8543925" y="683228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7" name="CuadroTexto 296">
              <a:extLst>
                <a:ext uri="{FF2B5EF4-FFF2-40B4-BE49-F238E27FC236}">
                  <a16:creationId xmlns:a16="http://schemas.microsoft.com/office/drawing/2014/main" id="{A094AE1F-B6C3-47A1-8BFF-BB4307CCDCF5}"/>
                </a:ext>
              </a:extLst>
            </xdr:cNvPr>
            <xdr:cNvSpPr txBox="1"/>
          </xdr:nvSpPr>
          <xdr:spPr>
            <a:xfrm>
              <a:off x="8543925" y="6832282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335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8" name="CuadroTexto 297">
              <a:extLst>
                <a:ext uri="{FF2B5EF4-FFF2-40B4-BE49-F238E27FC236}">
                  <a16:creationId xmlns:a16="http://schemas.microsoft.com/office/drawing/2014/main" xmlns="" id="{F5C69BA6-E3F1-44BA-943D-574FB03BAED6}"/>
                </a:ext>
              </a:extLst>
            </xdr:cNvPr>
            <xdr:cNvSpPr txBox="1"/>
          </xdr:nvSpPr>
          <xdr:spPr>
            <a:xfrm>
              <a:off x="8115300" y="679513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8" name="CuadroTexto 297">
              <a:extLst>
                <a:ext uri="{FF2B5EF4-FFF2-40B4-BE49-F238E27FC236}">
                  <a16:creationId xmlns:a16="http://schemas.microsoft.com/office/drawing/2014/main" id="{F5C69BA6-E3F1-44BA-943D-574FB03BAED6}"/>
                </a:ext>
              </a:extLst>
            </xdr:cNvPr>
            <xdr:cNvSpPr txBox="1"/>
          </xdr:nvSpPr>
          <xdr:spPr>
            <a:xfrm>
              <a:off x="8115300" y="679513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335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9" name="CuadroTexto 298">
              <a:extLst>
                <a:ext uri="{FF2B5EF4-FFF2-40B4-BE49-F238E27FC236}">
                  <a16:creationId xmlns:a16="http://schemas.microsoft.com/office/drawing/2014/main" xmlns="" id="{C2D8F303-FD42-4F8A-ABE8-5EEE321F508E}"/>
                </a:ext>
              </a:extLst>
            </xdr:cNvPr>
            <xdr:cNvSpPr txBox="1"/>
          </xdr:nvSpPr>
          <xdr:spPr>
            <a:xfrm>
              <a:off x="8620125" y="68132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9" name="CuadroTexto 298">
              <a:extLst>
                <a:ext uri="{FF2B5EF4-FFF2-40B4-BE49-F238E27FC236}">
                  <a16:creationId xmlns:a16="http://schemas.microsoft.com/office/drawing/2014/main" id="{C2D8F303-FD42-4F8A-ABE8-5EEE321F508E}"/>
                </a:ext>
              </a:extLst>
            </xdr:cNvPr>
            <xdr:cNvSpPr txBox="1"/>
          </xdr:nvSpPr>
          <xdr:spPr>
            <a:xfrm>
              <a:off x="8620125" y="68132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335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0" name="CuadroTexto 299">
              <a:extLst>
                <a:ext uri="{FF2B5EF4-FFF2-40B4-BE49-F238E27FC236}">
                  <a16:creationId xmlns:a16="http://schemas.microsoft.com/office/drawing/2014/main" xmlns="" id="{DBCE45C6-183F-4F28-A5E7-54549F076728}"/>
                </a:ext>
              </a:extLst>
            </xdr:cNvPr>
            <xdr:cNvSpPr txBox="1"/>
          </xdr:nvSpPr>
          <xdr:spPr>
            <a:xfrm>
              <a:off x="5638800" y="6796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0" name="CuadroTexto 299">
              <a:extLst>
                <a:ext uri="{FF2B5EF4-FFF2-40B4-BE49-F238E27FC236}">
                  <a16:creationId xmlns:a16="http://schemas.microsoft.com/office/drawing/2014/main" id="{DBCE45C6-183F-4F28-A5E7-54549F076728}"/>
                </a:ext>
              </a:extLst>
            </xdr:cNvPr>
            <xdr:cNvSpPr txBox="1"/>
          </xdr:nvSpPr>
          <xdr:spPr>
            <a:xfrm>
              <a:off x="5638800" y="6796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336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1" name="CuadroTexto 300">
              <a:extLst>
                <a:ext uri="{FF2B5EF4-FFF2-40B4-BE49-F238E27FC236}">
                  <a16:creationId xmlns:a16="http://schemas.microsoft.com/office/drawing/2014/main" xmlns="" id="{DE3067A4-AE08-48C2-8F81-064315CB7FB7}"/>
                </a:ext>
              </a:extLst>
            </xdr:cNvPr>
            <xdr:cNvSpPr txBox="1"/>
          </xdr:nvSpPr>
          <xdr:spPr>
            <a:xfrm>
              <a:off x="5629275" y="68141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1" name="CuadroTexto 300">
              <a:extLst>
                <a:ext uri="{FF2B5EF4-FFF2-40B4-BE49-F238E27FC236}">
                  <a16:creationId xmlns:a16="http://schemas.microsoft.com/office/drawing/2014/main" id="{DE3067A4-AE08-48C2-8F81-064315CB7FB7}"/>
                </a:ext>
              </a:extLst>
            </xdr:cNvPr>
            <xdr:cNvSpPr txBox="1"/>
          </xdr:nvSpPr>
          <xdr:spPr>
            <a:xfrm>
              <a:off x="5629275" y="681418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337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2" name="CuadroTexto 301">
              <a:extLst>
                <a:ext uri="{FF2B5EF4-FFF2-40B4-BE49-F238E27FC236}">
                  <a16:creationId xmlns:a16="http://schemas.microsoft.com/office/drawing/2014/main" xmlns="" id="{92596F75-43F3-4F1B-9187-32952EF77676}"/>
                </a:ext>
              </a:extLst>
            </xdr:cNvPr>
            <xdr:cNvSpPr txBox="1"/>
          </xdr:nvSpPr>
          <xdr:spPr>
            <a:xfrm>
              <a:off x="5638800" y="68332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2" name="CuadroTexto 301">
              <a:extLst>
                <a:ext uri="{FF2B5EF4-FFF2-40B4-BE49-F238E27FC236}">
                  <a16:creationId xmlns:a16="http://schemas.microsoft.com/office/drawing/2014/main" id="{92596F75-43F3-4F1B-9187-32952EF77676}"/>
                </a:ext>
              </a:extLst>
            </xdr:cNvPr>
            <xdr:cNvSpPr txBox="1"/>
          </xdr:nvSpPr>
          <xdr:spPr>
            <a:xfrm>
              <a:off x="5638800" y="68332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338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3" name="CuadroTexto 302">
              <a:extLst>
                <a:ext uri="{FF2B5EF4-FFF2-40B4-BE49-F238E27FC236}">
                  <a16:creationId xmlns:a16="http://schemas.microsoft.com/office/drawing/2014/main" xmlns="" id="{1D3A0FC4-2407-4569-A7AA-FB8AAFE7DFD2}"/>
                </a:ext>
              </a:extLst>
            </xdr:cNvPr>
            <xdr:cNvSpPr txBox="1"/>
          </xdr:nvSpPr>
          <xdr:spPr>
            <a:xfrm>
              <a:off x="5667375" y="685323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3" name="CuadroTexto 302">
              <a:extLst>
                <a:ext uri="{FF2B5EF4-FFF2-40B4-BE49-F238E27FC236}">
                  <a16:creationId xmlns:a16="http://schemas.microsoft.com/office/drawing/2014/main" id="{1D3A0FC4-2407-4569-A7AA-FB8AAFE7DFD2}"/>
                </a:ext>
              </a:extLst>
            </xdr:cNvPr>
            <xdr:cNvSpPr txBox="1"/>
          </xdr:nvSpPr>
          <xdr:spPr>
            <a:xfrm>
              <a:off x="5667375" y="685323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339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4" name="CuadroTexto 303">
              <a:extLst>
                <a:ext uri="{FF2B5EF4-FFF2-40B4-BE49-F238E27FC236}">
                  <a16:creationId xmlns:a16="http://schemas.microsoft.com/office/drawing/2014/main" xmlns="" id="{32F45A7E-D36B-4F68-A90E-0AE0E7F0595E}"/>
                </a:ext>
              </a:extLst>
            </xdr:cNvPr>
            <xdr:cNvSpPr txBox="1"/>
          </xdr:nvSpPr>
          <xdr:spPr>
            <a:xfrm>
              <a:off x="5648325" y="68713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4" name="CuadroTexto 303">
              <a:extLst>
                <a:ext uri="{FF2B5EF4-FFF2-40B4-BE49-F238E27FC236}">
                  <a16:creationId xmlns:a16="http://schemas.microsoft.com/office/drawing/2014/main" id="{32F45A7E-D36B-4F68-A90E-0AE0E7F0595E}"/>
                </a:ext>
              </a:extLst>
            </xdr:cNvPr>
            <xdr:cNvSpPr txBox="1"/>
          </xdr:nvSpPr>
          <xdr:spPr>
            <a:xfrm>
              <a:off x="5648325" y="68713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339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5" name="CuadroTexto 304">
              <a:extLst>
                <a:ext uri="{FF2B5EF4-FFF2-40B4-BE49-F238E27FC236}">
                  <a16:creationId xmlns:a16="http://schemas.microsoft.com/office/drawing/2014/main" xmlns="" id="{563B4276-067E-437B-9BF4-95EBE6EA5183}"/>
                </a:ext>
              </a:extLst>
            </xdr:cNvPr>
            <xdr:cNvSpPr txBox="1"/>
          </xdr:nvSpPr>
          <xdr:spPr>
            <a:xfrm>
              <a:off x="5676900" y="688943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5" name="CuadroTexto 304">
              <a:extLst>
                <a:ext uri="{FF2B5EF4-FFF2-40B4-BE49-F238E27FC236}">
                  <a16:creationId xmlns:a16="http://schemas.microsoft.com/office/drawing/2014/main" id="{563B4276-067E-437B-9BF4-95EBE6EA5183}"/>
                </a:ext>
              </a:extLst>
            </xdr:cNvPr>
            <xdr:cNvSpPr txBox="1"/>
          </xdr:nvSpPr>
          <xdr:spPr>
            <a:xfrm>
              <a:off x="5676900" y="688943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341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6" name="CuadroTexto 305">
              <a:extLst>
                <a:ext uri="{FF2B5EF4-FFF2-40B4-BE49-F238E27FC236}">
                  <a16:creationId xmlns:a16="http://schemas.microsoft.com/office/drawing/2014/main" xmlns="" id="{088809D4-A121-4FF7-A51F-AA744022D524}"/>
                </a:ext>
              </a:extLst>
            </xdr:cNvPr>
            <xdr:cNvSpPr txBox="1"/>
          </xdr:nvSpPr>
          <xdr:spPr>
            <a:xfrm>
              <a:off x="5705475" y="69094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6" name="CuadroTexto 305">
              <a:extLst>
                <a:ext uri="{FF2B5EF4-FFF2-40B4-BE49-F238E27FC236}">
                  <a16:creationId xmlns:a16="http://schemas.microsoft.com/office/drawing/2014/main" id="{088809D4-A121-4FF7-A51F-AA744022D524}"/>
                </a:ext>
              </a:extLst>
            </xdr:cNvPr>
            <xdr:cNvSpPr txBox="1"/>
          </xdr:nvSpPr>
          <xdr:spPr>
            <a:xfrm>
              <a:off x="5705475" y="690943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334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7" name="CuadroTexto 306">
              <a:extLst>
                <a:ext uri="{FF2B5EF4-FFF2-40B4-BE49-F238E27FC236}">
                  <a16:creationId xmlns:a16="http://schemas.microsoft.com/office/drawing/2014/main" xmlns="" id="{A678925F-88FC-4AC0-9FBE-FFED967F5223}"/>
                </a:ext>
              </a:extLst>
            </xdr:cNvPr>
            <xdr:cNvSpPr txBox="1"/>
          </xdr:nvSpPr>
          <xdr:spPr>
            <a:xfrm>
              <a:off x="7181850" y="678656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7" name="CuadroTexto 306">
              <a:extLst>
                <a:ext uri="{FF2B5EF4-FFF2-40B4-BE49-F238E27FC236}">
                  <a16:creationId xmlns:a16="http://schemas.microsoft.com/office/drawing/2014/main" id="{A678925F-88FC-4AC0-9FBE-FFED967F5223}"/>
                </a:ext>
              </a:extLst>
            </xdr:cNvPr>
            <xdr:cNvSpPr txBox="1"/>
          </xdr:nvSpPr>
          <xdr:spPr>
            <a:xfrm>
              <a:off x="7181850" y="678656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335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8" name="CuadroTexto 307">
              <a:extLst>
                <a:ext uri="{FF2B5EF4-FFF2-40B4-BE49-F238E27FC236}">
                  <a16:creationId xmlns:a16="http://schemas.microsoft.com/office/drawing/2014/main" xmlns="" id="{2223ED9B-1AA2-49F0-AECE-4D4BC9E5728A}"/>
                </a:ext>
              </a:extLst>
            </xdr:cNvPr>
            <xdr:cNvSpPr txBox="1"/>
          </xdr:nvSpPr>
          <xdr:spPr>
            <a:xfrm>
              <a:off x="7200900" y="680561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8" name="CuadroTexto 307">
              <a:extLst>
                <a:ext uri="{FF2B5EF4-FFF2-40B4-BE49-F238E27FC236}">
                  <a16:creationId xmlns:a16="http://schemas.microsoft.com/office/drawing/2014/main" id="{2223ED9B-1AA2-49F0-AECE-4D4BC9E5728A}"/>
                </a:ext>
              </a:extLst>
            </xdr:cNvPr>
            <xdr:cNvSpPr txBox="1"/>
          </xdr:nvSpPr>
          <xdr:spPr>
            <a:xfrm>
              <a:off x="7200900" y="680561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336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9" name="CuadroTexto 308">
              <a:extLst>
                <a:ext uri="{FF2B5EF4-FFF2-40B4-BE49-F238E27FC236}">
                  <a16:creationId xmlns:a16="http://schemas.microsoft.com/office/drawing/2014/main" xmlns="" id="{C3C064BE-B135-4848-8AED-5097AEDF769C}"/>
                </a:ext>
              </a:extLst>
            </xdr:cNvPr>
            <xdr:cNvSpPr txBox="1"/>
          </xdr:nvSpPr>
          <xdr:spPr>
            <a:xfrm>
              <a:off x="7191375" y="68237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9" name="CuadroTexto 308">
              <a:extLst>
                <a:ext uri="{FF2B5EF4-FFF2-40B4-BE49-F238E27FC236}">
                  <a16:creationId xmlns:a16="http://schemas.microsoft.com/office/drawing/2014/main" id="{C3C064BE-B135-4848-8AED-5097AEDF769C}"/>
                </a:ext>
              </a:extLst>
            </xdr:cNvPr>
            <xdr:cNvSpPr txBox="1"/>
          </xdr:nvSpPr>
          <xdr:spPr>
            <a:xfrm>
              <a:off x="7191375" y="68237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338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0" name="CuadroTexto 309">
              <a:extLst>
                <a:ext uri="{FF2B5EF4-FFF2-40B4-BE49-F238E27FC236}">
                  <a16:creationId xmlns:a16="http://schemas.microsoft.com/office/drawing/2014/main" xmlns="" id="{BDF1F67B-A654-4ADC-A8E5-E5458978B216}"/>
                </a:ext>
              </a:extLst>
            </xdr:cNvPr>
            <xdr:cNvSpPr txBox="1"/>
          </xdr:nvSpPr>
          <xdr:spPr>
            <a:xfrm>
              <a:off x="7172325" y="68618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10" name="CuadroTexto 309">
              <a:extLst>
                <a:ext uri="{FF2B5EF4-FFF2-40B4-BE49-F238E27FC236}">
                  <a16:creationId xmlns:a16="http://schemas.microsoft.com/office/drawing/2014/main" id="{BDF1F67B-A654-4ADC-A8E5-E5458978B216}"/>
                </a:ext>
              </a:extLst>
            </xdr:cNvPr>
            <xdr:cNvSpPr txBox="1"/>
          </xdr:nvSpPr>
          <xdr:spPr>
            <a:xfrm>
              <a:off x="7172325" y="686181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337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1" name="CuadroTexto 310">
              <a:extLst>
                <a:ext uri="{FF2B5EF4-FFF2-40B4-BE49-F238E27FC236}">
                  <a16:creationId xmlns:a16="http://schemas.microsoft.com/office/drawing/2014/main" xmlns="" id="{0007CFA7-BB41-4696-8806-B28E53F04BC5}"/>
                </a:ext>
              </a:extLst>
            </xdr:cNvPr>
            <xdr:cNvSpPr txBox="1"/>
          </xdr:nvSpPr>
          <xdr:spPr>
            <a:xfrm>
              <a:off x="7181850" y="68427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11" name="CuadroTexto 310">
              <a:extLst>
                <a:ext uri="{FF2B5EF4-FFF2-40B4-BE49-F238E27FC236}">
                  <a16:creationId xmlns:a16="http://schemas.microsoft.com/office/drawing/2014/main" id="{0007CFA7-BB41-4696-8806-B28E53F04BC5}"/>
                </a:ext>
              </a:extLst>
            </xdr:cNvPr>
            <xdr:cNvSpPr txBox="1"/>
          </xdr:nvSpPr>
          <xdr:spPr>
            <a:xfrm>
              <a:off x="7181850" y="68427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340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2" name="CuadroTexto 311">
              <a:extLst>
                <a:ext uri="{FF2B5EF4-FFF2-40B4-BE49-F238E27FC236}">
                  <a16:creationId xmlns:a16="http://schemas.microsoft.com/office/drawing/2014/main" xmlns="" id="{4054C0C9-F4C5-4E54-8144-6A2D07AF30EF}"/>
                </a:ext>
              </a:extLst>
            </xdr:cNvPr>
            <xdr:cNvSpPr txBox="1"/>
          </xdr:nvSpPr>
          <xdr:spPr>
            <a:xfrm>
              <a:off x="7153275" y="689800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12" name="CuadroTexto 311">
              <a:extLst>
                <a:ext uri="{FF2B5EF4-FFF2-40B4-BE49-F238E27FC236}">
                  <a16:creationId xmlns:a16="http://schemas.microsoft.com/office/drawing/2014/main" id="{4054C0C9-F4C5-4E54-8144-6A2D07AF30EF}"/>
                </a:ext>
              </a:extLst>
            </xdr:cNvPr>
            <xdr:cNvSpPr txBox="1"/>
          </xdr:nvSpPr>
          <xdr:spPr>
            <a:xfrm>
              <a:off x="7153275" y="689800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339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3" name="CuadroTexto 312">
              <a:extLst>
                <a:ext uri="{FF2B5EF4-FFF2-40B4-BE49-F238E27FC236}">
                  <a16:creationId xmlns:a16="http://schemas.microsoft.com/office/drawing/2014/main" xmlns="" id="{8DD1BB5C-A234-464F-ACA3-C61E1250D665}"/>
                </a:ext>
              </a:extLst>
            </xdr:cNvPr>
            <xdr:cNvSpPr txBox="1"/>
          </xdr:nvSpPr>
          <xdr:spPr>
            <a:xfrm>
              <a:off x="7153275" y="68808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13" name="CuadroTexto 312">
              <a:extLst>
                <a:ext uri="{FF2B5EF4-FFF2-40B4-BE49-F238E27FC236}">
                  <a16:creationId xmlns:a16="http://schemas.microsoft.com/office/drawing/2014/main" id="{8DD1BB5C-A234-464F-ACA3-C61E1250D665}"/>
                </a:ext>
              </a:extLst>
            </xdr:cNvPr>
            <xdr:cNvSpPr txBox="1"/>
          </xdr:nvSpPr>
          <xdr:spPr>
            <a:xfrm>
              <a:off x="7153275" y="68808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350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4" name="CuadroTexto 313">
              <a:extLst>
                <a:ext uri="{FF2B5EF4-FFF2-40B4-BE49-F238E27FC236}">
                  <a16:creationId xmlns:a16="http://schemas.microsoft.com/office/drawing/2014/main" xmlns="" id="{ACE0D69B-FD85-4E85-9B30-F847839C236F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4" name="CuadroTexto 313">
              <a:extLst>
                <a:ext uri="{FF2B5EF4-FFF2-40B4-BE49-F238E27FC236}">
                  <a16:creationId xmlns:a16="http://schemas.microsoft.com/office/drawing/2014/main" id="{ACE0D69B-FD85-4E85-9B30-F847839C236F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351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5" name="CuadroTexto 314">
              <a:extLst>
                <a:ext uri="{FF2B5EF4-FFF2-40B4-BE49-F238E27FC236}">
                  <a16:creationId xmlns:a16="http://schemas.microsoft.com/office/drawing/2014/main" xmlns="" id="{66170040-DD79-47F9-81EA-EE1309D90E5C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5" name="CuadroTexto 314">
              <a:extLst>
                <a:ext uri="{FF2B5EF4-FFF2-40B4-BE49-F238E27FC236}">
                  <a16:creationId xmlns:a16="http://schemas.microsoft.com/office/drawing/2014/main" id="{66170040-DD79-47F9-81EA-EE1309D90E5C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352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6" name="CuadroTexto 315">
              <a:extLst>
                <a:ext uri="{FF2B5EF4-FFF2-40B4-BE49-F238E27FC236}">
                  <a16:creationId xmlns:a16="http://schemas.microsoft.com/office/drawing/2014/main" xmlns="" id="{19461A21-5224-44C7-8C43-F40E6C73775D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6" name="CuadroTexto 315">
              <a:extLst>
                <a:ext uri="{FF2B5EF4-FFF2-40B4-BE49-F238E27FC236}">
                  <a16:creationId xmlns:a16="http://schemas.microsoft.com/office/drawing/2014/main" id="{19461A21-5224-44C7-8C43-F40E6C73775D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351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7" name="CuadroTexto 316">
              <a:extLst>
                <a:ext uri="{FF2B5EF4-FFF2-40B4-BE49-F238E27FC236}">
                  <a16:creationId xmlns:a16="http://schemas.microsoft.com/office/drawing/2014/main" xmlns="" id="{EB02148A-E930-4C1A-9616-2C7B9E3B28A4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7" name="CuadroTexto 316">
              <a:extLst>
                <a:ext uri="{FF2B5EF4-FFF2-40B4-BE49-F238E27FC236}">
                  <a16:creationId xmlns:a16="http://schemas.microsoft.com/office/drawing/2014/main" id="{EB02148A-E930-4C1A-9616-2C7B9E3B28A4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354</xdr:row>
      <xdr:rowOff>0</xdr:rowOff>
    </xdr:from>
    <xdr:ext cx="307777" cy="172227"/>
    <xdr:sp macro="" textlink="">
      <xdr:nvSpPr>
        <xdr:cNvPr id="318" name="CuadroTexto 317">
          <a:extLst>
            <a:ext uri="{FF2B5EF4-FFF2-40B4-BE49-F238E27FC236}">
              <a16:creationId xmlns:a16="http://schemas.microsoft.com/office/drawing/2014/main" xmlns="" id="{413ACF43-13CF-490A-B8B7-BA2B4A33961B}"/>
            </a:ext>
          </a:extLst>
        </xdr:cNvPr>
        <xdr:cNvSpPr txBox="1"/>
      </xdr:nvSpPr>
      <xdr:spPr>
        <a:xfrm>
          <a:off x="8029575" y="717994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355</xdr:row>
      <xdr:rowOff>0</xdr:rowOff>
    </xdr:from>
    <xdr:ext cx="280077" cy="172227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xmlns="" id="{BC0FA67C-A3EA-40DA-B2D8-7F91137EB9A6}"/>
            </a:ext>
          </a:extLst>
        </xdr:cNvPr>
        <xdr:cNvSpPr txBox="1"/>
      </xdr:nvSpPr>
      <xdr:spPr>
        <a:xfrm>
          <a:off x="7429500" y="719899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364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0" name="CuadroTexto 319">
              <a:extLst>
                <a:ext uri="{FF2B5EF4-FFF2-40B4-BE49-F238E27FC236}">
                  <a16:creationId xmlns:a16="http://schemas.microsoft.com/office/drawing/2014/main" xmlns="" id="{722BE38B-2E81-4867-B31B-65AD15169526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0" name="CuadroTexto 319">
              <a:extLst>
                <a:ext uri="{FF2B5EF4-FFF2-40B4-BE49-F238E27FC236}">
                  <a16:creationId xmlns:a16="http://schemas.microsoft.com/office/drawing/2014/main" id="{722BE38B-2E81-4867-B31B-65AD15169526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362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1" name="CuadroTexto 320">
              <a:extLst>
                <a:ext uri="{FF2B5EF4-FFF2-40B4-BE49-F238E27FC236}">
                  <a16:creationId xmlns:a16="http://schemas.microsoft.com/office/drawing/2014/main" xmlns="" id="{627ED1A8-ED5A-4004-AC05-F1DA264A0B15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1" name="CuadroTexto 320">
              <a:extLst>
                <a:ext uri="{FF2B5EF4-FFF2-40B4-BE49-F238E27FC236}">
                  <a16:creationId xmlns:a16="http://schemas.microsoft.com/office/drawing/2014/main" id="{627ED1A8-ED5A-4004-AC05-F1DA264A0B15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361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2" name="CuadroTexto 321">
              <a:extLst>
                <a:ext uri="{FF2B5EF4-FFF2-40B4-BE49-F238E27FC236}">
                  <a16:creationId xmlns:a16="http://schemas.microsoft.com/office/drawing/2014/main" xmlns="" id="{8FC84510-A47E-4740-9CFC-0F355C7F9924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2" name="CuadroTexto 321">
              <a:extLst>
                <a:ext uri="{FF2B5EF4-FFF2-40B4-BE49-F238E27FC236}">
                  <a16:creationId xmlns:a16="http://schemas.microsoft.com/office/drawing/2014/main" id="{8FC84510-A47E-4740-9CFC-0F355C7F9924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361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3" name="CuadroTexto 322">
              <a:extLst>
                <a:ext uri="{FF2B5EF4-FFF2-40B4-BE49-F238E27FC236}">
                  <a16:creationId xmlns:a16="http://schemas.microsoft.com/office/drawing/2014/main" xmlns="" id="{0063ECC8-DF85-4C47-B9A5-A54B832226DA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3" name="CuadroTexto 322">
              <a:extLst>
                <a:ext uri="{FF2B5EF4-FFF2-40B4-BE49-F238E27FC236}">
                  <a16:creationId xmlns:a16="http://schemas.microsoft.com/office/drawing/2014/main" id="{0063ECC8-DF85-4C47-B9A5-A54B832226DA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361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4" name="CuadroTexto 323">
              <a:extLst>
                <a:ext uri="{FF2B5EF4-FFF2-40B4-BE49-F238E27FC236}">
                  <a16:creationId xmlns:a16="http://schemas.microsoft.com/office/drawing/2014/main" xmlns="" id="{870EAC93-13C6-49D8-A182-6F553D563886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4" name="CuadroTexto 323">
              <a:extLst>
                <a:ext uri="{FF2B5EF4-FFF2-40B4-BE49-F238E27FC236}">
                  <a16:creationId xmlns:a16="http://schemas.microsoft.com/office/drawing/2014/main" id="{870EAC93-13C6-49D8-A182-6F553D563886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362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5" name="CuadroTexto 324">
              <a:extLst>
                <a:ext uri="{FF2B5EF4-FFF2-40B4-BE49-F238E27FC236}">
                  <a16:creationId xmlns:a16="http://schemas.microsoft.com/office/drawing/2014/main" xmlns="" id="{A343BA36-6B11-4299-8CEC-74457875801F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5" name="CuadroTexto 324">
              <a:extLst>
                <a:ext uri="{FF2B5EF4-FFF2-40B4-BE49-F238E27FC236}">
                  <a16:creationId xmlns:a16="http://schemas.microsoft.com/office/drawing/2014/main" id="{A343BA36-6B11-4299-8CEC-74457875801F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363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6" name="CuadroTexto 325">
              <a:extLst>
                <a:ext uri="{FF2B5EF4-FFF2-40B4-BE49-F238E27FC236}">
                  <a16:creationId xmlns:a16="http://schemas.microsoft.com/office/drawing/2014/main" xmlns="" id="{7C3DEAD0-611A-4D9E-A9B4-6B64232B780A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6" name="CuadroTexto 325">
              <a:extLst>
                <a:ext uri="{FF2B5EF4-FFF2-40B4-BE49-F238E27FC236}">
                  <a16:creationId xmlns:a16="http://schemas.microsoft.com/office/drawing/2014/main" id="{7C3DEAD0-611A-4D9E-A9B4-6B64232B780A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364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7" name="CuadroTexto 326">
              <a:extLst>
                <a:ext uri="{FF2B5EF4-FFF2-40B4-BE49-F238E27FC236}">
                  <a16:creationId xmlns:a16="http://schemas.microsoft.com/office/drawing/2014/main" xmlns="" id="{3CBFD4C8-B1C6-4644-9591-15865B2EE3FF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7" name="CuadroTexto 326">
              <a:extLst>
                <a:ext uri="{FF2B5EF4-FFF2-40B4-BE49-F238E27FC236}">
                  <a16:creationId xmlns:a16="http://schemas.microsoft.com/office/drawing/2014/main" id="{3CBFD4C8-B1C6-4644-9591-15865B2EE3FF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365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8" name="CuadroTexto 327">
              <a:extLst>
                <a:ext uri="{FF2B5EF4-FFF2-40B4-BE49-F238E27FC236}">
                  <a16:creationId xmlns:a16="http://schemas.microsoft.com/office/drawing/2014/main" xmlns="" id="{E833B516-18AC-4ADE-A520-A543798F71FD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8" name="CuadroTexto 327">
              <a:extLst>
                <a:ext uri="{FF2B5EF4-FFF2-40B4-BE49-F238E27FC236}">
                  <a16:creationId xmlns:a16="http://schemas.microsoft.com/office/drawing/2014/main" id="{E833B516-18AC-4ADE-A520-A543798F71FD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365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9" name="CuadroTexto 328">
              <a:extLst>
                <a:ext uri="{FF2B5EF4-FFF2-40B4-BE49-F238E27FC236}">
                  <a16:creationId xmlns:a16="http://schemas.microsoft.com/office/drawing/2014/main" xmlns="" id="{2578D3BF-E517-4006-BD28-F4E8CC39C44C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9" name="CuadroTexto 328">
              <a:extLst>
                <a:ext uri="{FF2B5EF4-FFF2-40B4-BE49-F238E27FC236}">
                  <a16:creationId xmlns:a16="http://schemas.microsoft.com/office/drawing/2014/main" id="{2578D3BF-E517-4006-BD28-F4E8CC39C44C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367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0" name="CuadroTexto 329">
              <a:extLst>
                <a:ext uri="{FF2B5EF4-FFF2-40B4-BE49-F238E27FC236}">
                  <a16:creationId xmlns:a16="http://schemas.microsoft.com/office/drawing/2014/main" xmlns="" id="{E68BEA18-0130-498F-8939-B653F8962558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0" name="CuadroTexto 329">
              <a:extLst>
                <a:ext uri="{FF2B5EF4-FFF2-40B4-BE49-F238E27FC236}">
                  <a16:creationId xmlns:a16="http://schemas.microsoft.com/office/drawing/2014/main" id="{E68BEA18-0130-498F-8939-B653F8962558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360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1" name="CuadroTexto 330">
              <a:extLst>
                <a:ext uri="{FF2B5EF4-FFF2-40B4-BE49-F238E27FC236}">
                  <a16:creationId xmlns:a16="http://schemas.microsoft.com/office/drawing/2014/main" xmlns="" id="{314DB728-6C0A-412F-9A83-304B9CE07157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1" name="CuadroTexto 330">
              <a:extLst>
                <a:ext uri="{FF2B5EF4-FFF2-40B4-BE49-F238E27FC236}">
                  <a16:creationId xmlns:a16="http://schemas.microsoft.com/office/drawing/2014/main" id="{314DB728-6C0A-412F-9A83-304B9CE07157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361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2" name="CuadroTexto 331">
              <a:extLst>
                <a:ext uri="{FF2B5EF4-FFF2-40B4-BE49-F238E27FC236}">
                  <a16:creationId xmlns:a16="http://schemas.microsoft.com/office/drawing/2014/main" xmlns="" id="{68282CDD-FA08-4CA9-B8A1-D11236C79BDD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2" name="CuadroTexto 331">
              <a:extLst>
                <a:ext uri="{FF2B5EF4-FFF2-40B4-BE49-F238E27FC236}">
                  <a16:creationId xmlns:a16="http://schemas.microsoft.com/office/drawing/2014/main" id="{68282CDD-FA08-4CA9-B8A1-D11236C79BDD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362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3" name="CuadroTexto 332">
              <a:extLst>
                <a:ext uri="{FF2B5EF4-FFF2-40B4-BE49-F238E27FC236}">
                  <a16:creationId xmlns:a16="http://schemas.microsoft.com/office/drawing/2014/main" xmlns="" id="{EF45F5CB-3E68-4CF7-9B5A-0FAAE1DA48B2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3" name="CuadroTexto 332">
              <a:extLst>
                <a:ext uri="{FF2B5EF4-FFF2-40B4-BE49-F238E27FC236}">
                  <a16:creationId xmlns:a16="http://schemas.microsoft.com/office/drawing/2014/main" id="{EF45F5CB-3E68-4CF7-9B5A-0FAAE1DA48B2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364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4" name="CuadroTexto 333">
              <a:extLst>
                <a:ext uri="{FF2B5EF4-FFF2-40B4-BE49-F238E27FC236}">
                  <a16:creationId xmlns:a16="http://schemas.microsoft.com/office/drawing/2014/main" xmlns="" id="{70D90F17-BFFC-4D84-94C0-C51CEE38D21E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4" name="CuadroTexto 333">
              <a:extLst>
                <a:ext uri="{FF2B5EF4-FFF2-40B4-BE49-F238E27FC236}">
                  <a16:creationId xmlns:a16="http://schemas.microsoft.com/office/drawing/2014/main" id="{70D90F17-BFFC-4D84-94C0-C51CEE38D21E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363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5" name="CuadroTexto 334">
              <a:extLst>
                <a:ext uri="{FF2B5EF4-FFF2-40B4-BE49-F238E27FC236}">
                  <a16:creationId xmlns:a16="http://schemas.microsoft.com/office/drawing/2014/main" xmlns="" id="{529F5252-0B0F-464D-BC5C-C12FF5183D9F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5" name="CuadroTexto 334">
              <a:extLst>
                <a:ext uri="{FF2B5EF4-FFF2-40B4-BE49-F238E27FC236}">
                  <a16:creationId xmlns:a16="http://schemas.microsoft.com/office/drawing/2014/main" id="{529F5252-0B0F-464D-BC5C-C12FF5183D9F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366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6" name="CuadroTexto 335">
              <a:extLst>
                <a:ext uri="{FF2B5EF4-FFF2-40B4-BE49-F238E27FC236}">
                  <a16:creationId xmlns:a16="http://schemas.microsoft.com/office/drawing/2014/main" xmlns="" id="{6DFCCB9C-14DA-4820-9719-49BF6F55049A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6" name="CuadroTexto 335">
              <a:extLst>
                <a:ext uri="{FF2B5EF4-FFF2-40B4-BE49-F238E27FC236}">
                  <a16:creationId xmlns:a16="http://schemas.microsoft.com/office/drawing/2014/main" id="{6DFCCB9C-14DA-4820-9719-49BF6F55049A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365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7" name="CuadroTexto 336">
              <a:extLst>
                <a:ext uri="{FF2B5EF4-FFF2-40B4-BE49-F238E27FC236}">
                  <a16:creationId xmlns:a16="http://schemas.microsoft.com/office/drawing/2014/main" xmlns="" id="{E986DE82-C099-46A3-BD15-FFB9A8733FD5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7" name="CuadroTexto 336">
              <a:extLst>
                <a:ext uri="{FF2B5EF4-FFF2-40B4-BE49-F238E27FC236}">
                  <a16:creationId xmlns:a16="http://schemas.microsoft.com/office/drawing/2014/main" id="{E986DE82-C099-46A3-BD15-FFB9A8733FD5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352425</xdr:colOff>
      <xdr:row>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xmlns="" id="{6386FA98-3BB0-43BE-9F40-6F925C2CBB01}"/>
                </a:ext>
              </a:extLst>
            </xdr:cNvPr>
            <xdr:cNvSpPr txBox="1"/>
          </xdr:nvSpPr>
          <xdr:spPr>
            <a:xfrm>
              <a:off x="15325725" y="9715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6386FA98-3BB0-43BE-9F40-6F925C2CBB01}"/>
                </a:ext>
              </a:extLst>
            </xdr:cNvPr>
            <xdr:cNvSpPr txBox="1"/>
          </xdr:nvSpPr>
          <xdr:spPr>
            <a:xfrm>
              <a:off x="15325725" y="9715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xmlns="" id="{C932C60B-A78A-41B5-BE04-7D42DBDEA6C7}"/>
                </a:ext>
              </a:extLst>
            </xdr:cNvPr>
            <xdr:cNvSpPr txBox="1"/>
          </xdr:nvSpPr>
          <xdr:spPr>
            <a:xfrm>
              <a:off x="6905625" y="13430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C932C60B-A78A-41B5-BE04-7D42DBDEA6C7}"/>
                </a:ext>
              </a:extLst>
            </xdr:cNvPr>
            <xdr:cNvSpPr txBox="1"/>
          </xdr:nvSpPr>
          <xdr:spPr>
            <a:xfrm>
              <a:off x="6905625" y="13430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7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750D91BC-E01C-4E56-BCC8-B6A64F3B1505}"/>
                </a:ext>
              </a:extLst>
            </xdr:cNvPr>
            <xdr:cNvSpPr txBox="1"/>
          </xdr:nvSpPr>
          <xdr:spPr>
            <a:xfrm>
              <a:off x="6829425" y="15335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750D91BC-E01C-4E56-BCC8-B6A64F3B1505}"/>
                </a:ext>
              </a:extLst>
            </xdr:cNvPr>
            <xdr:cNvSpPr txBox="1"/>
          </xdr:nvSpPr>
          <xdr:spPr>
            <a:xfrm>
              <a:off x="6829425" y="15335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6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D50B60C9-7913-417F-821F-1964A19C2B4F}"/>
                </a:ext>
              </a:extLst>
            </xdr:cNvPr>
            <xdr:cNvSpPr txBox="1"/>
          </xdr:nvSpPr>
          <xdr:spPr>
            <a:xfrm>
              <a:off x="6981825" y="11620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D50B60C9-7913-417F-821F-1964A19C2B4F}"/>
                </a:ext>
              </a:extLst>
            </xdr:cNvPr>
            <xdr:cNvSpPr txBox="1"/>
          </xdr:nvSpPr>
          <xdr:spPr>
            <a:xfrm>
              <a:off x="6981825" y="11620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9</xdr:row>
      <xdr:rowOff>0</xdr:rowOff>
    </xdr:from>
    <xdr:ext cx="307777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2571B2DB-AD21-4029-A80B-19536855654C}"/>
            </a:ext>
          </a:extLst>
        </xdr:cNvPr>
        <xdr:cNvSpPr txBox="1"/>
      </xdr:nvSpPr>
      <xdr:spPr>
        <a:xfrm>
          <a:off x="14487525" y="17335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10</xdr:row>
      <xdr:rowOff>0</xdr:rowOff>
    </xdr:from>
    <xdr:ext cx="280077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2E63A3C-1192-44F9-A16C-D4BFC1D75496}"/>
            </a:ext>
          </a:extLst>
        </xdr:cNvPr>
        <xdr:cNvSpPr txBox="1"/>
      </xdr:nvSpPr>
      <xdr:spPr>
        <a:xfrm>
          <a:off x="13887450" y="19240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19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xmlns="" id="{A886BBE5-D4F8-4D01-B2FF-4D1CA0345BBB}"/>
                </a:ext>
              </a:extLst>
            </xdr:cNvPr>
            <xdr:cNvSpPr txBox="1"/>
          </xdr:nvSpPr>
          <xdr:spPr>
            <a:xfrm>
              <a:off x="8886825" y="44196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" name="CuadroTexto 16">
              <a:extLst>
                <a:ext uri="{FF2B5EF4-FFF2-40B4-BE49-F238E27FC236}">
                  <a16:creationId xmlns:a16="http://schemas.microsoft.com/office/drawing/2014/main" id="{A886BBE5-D4F8-4D01-B2FF-4D1CA0345BBB}"/>
                </a:ext>
              </a:extLst>
            </xdr:cNvPr>
            <xdr:cNvSpPr txBox="1"/>
          </xdr:nvSpPr>
          <xdr:spPr>
            <a:xfrm>
              <a:off x="8886825" y="44196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17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B0561656-0613-4665-9858-5AB1FF53B378}"/>
                </a:ext>
              </a:extLst>
            </xdr:cNvPr>
            <xdr:cNvSpPr txBox="1"/>
          </xdr:nvSpPr>
          <xdr:spPr>
            <a:xfrm>
              <a:off x="9305925" y="42195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id="{B0561656-0613-4665-9858-5AB1FF53B378}"/>
                </a:ext>
              </a:extLst>
            </xdr:cNvPr>
            <xdr:cNvSpPr txBox="1"/>
          </xdr:nvSpPr>
          <xdr:spPr>
            <a:xfrm>
              <a:off x="9305925" y="42195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16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E5FB9CFE-DFE7-4BB1-A7EA-348E5729A282}"/>
                </a:ext>
              </a:extLst>
            </xdr:cNvPr>
            <xdr:cNvSpPr txBox="1"/>
          </xdr:nvSpPr>
          <xdr:spPr>
            <a:xfrm>
              <a:off x="8877300" y="38481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E5FB9CFE-DFE7-4BB1-A7EA-348E5729A282}"/>
                </a:ext>
              </a:extLst>
            </xdr:cNvPr>
            <xdr:cNvSpPr txBox="1"/>
          </xdr:nvSpPr>
          <xdr:spPr>
            <a:xfrm>
              <a:off x="8877300" y="38481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920C7043-82CD-4CF7-95E0-CD7E2F7F8250}"/>
                </a:ext>
              </a:extLst>
            </xdr:cNvPr>
            <xdr:cNvSpPr txBox="1"/>
          </xdr:nvSpPr>
          <xdr:spPr>
            <a:xfrm>
              <a:off x="9382125" y="40290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920C7043-82CD-4CF7-95E0-CD7E2F7F8250}"/>
                </a:ext>
              </a:extLst>
            </xdr:cNvPr>
            <xdr:cNvSpPr txBox="1"/>
          </xdr:nvSpPr>
          <xdr:spPr>
            <a:xfrm>
              <a:off x="9382125" y="40290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xmlns="" id="{798CD4EA-F299-4402-AEC6-45796015BE02}"/>
                </a:ext>
              </a:extLst>
            </xdr:cNvPr>
            <xdr:cNvSpPr txBox="1"/>
          </xdr:nvSpPr>
          <xdr:spPr>
            <a:xfrm>
              <a:off x="5638800" y="3657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798CD4EA-F299-4402-AEC6-45796015BE02}"/>
                </a:ext>
              </a:extLst>
            </xdr:cNvPr>
            <xdr:cNvSpPr txBox="1"/>
          </xdr:nvSpPr>
          <xdr:spPr>
            <a:xfrm>
              <a:off x="5638800" y="3657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xmlns="" id="{8857F2C0-954E-490E-A22C-1FCBC3AE453F}"/>
                </a:ext>
              </a:extLst>
            </xdr:cNvPr>
            <xdr:cNvSpPr txBox="1"/>
          </xdr:nvSpPr>
          <xdr:spPr>
            <a:xfrm>
              <a:off x="5629275" y="38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8857F2C0-954E-490E-A22C-1FCBC3AE453F}"/>
                </a:ext>
              </a:extLst>
            </xdr:cNvPr>
            <xdr:cNvSpPr txBox="1"/>
          </xdr:nvSpPr>
          <xdr:spPr>
            <a:xfrm>
              <a:off x="5629275" y="38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xmlns="" id="{3EA08D73-94AC-4E5D-81EA-3456BAD75CFD}"/>
                </a:ext>
              </a:extLst>
            </xdr:cNvPr>
            <xdr:cNvSpPr txBox="1"/>
          </xdr:nvSpPr>
          <xdr:spPr>
            <a:xfrm>
              <a:off x="5638800" y="4029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3EA08D73-94AC-4E5D-81EA-3456BAD75CFD}"/>
                </a:ext>
              </a:extLst>
            </xdr:cNvPr>
            <xdr:cNvSpPr txBox="1"/>
          </xdr:nvSpPr>
          <xdr:spPr>
            <a:xfrm>
              <a:off x="5638800" y="4029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xmlns="" id="{6ED65024-C126-4506-BA48-CEA65E89F50A}"/>
                </a:ext>
              </a:extLst>
            </xdr:cNvPr>
            <xdr:cNvSpPr txBox="1"/>
          </xdr:nvSpPr>
          <xdr:spPr>
            <a:xfrm>
              <a:off x="5667375" y="42291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6ED65024-C126-4506-BA48-CEA65E89F50A}"/>
                </a:ext>
              </a:extLst>
            </xdr:cNvPr>
            <xdr:cNvSpPr txBox="1"/>
          </xdr:nvSpPr>
          <xdr:spPr>
            <a:xfrm>
              <a:off x="5667375" y="42291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xmlns="" id="{52514B46-9E7F-4599-A92A-3B4DFF57835A}"/>
                </a:ext>
              </a:extLst>
            </xdr:cNvPr>
            <xdr:cNvSpPr txBox="1"/>
          </xdr:nvSpPr>
          <xdr:spPr>
            <a:xfrm>
              <a:off x="5648325" y="4410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52514B46-9E7F-4599-A92A-3B4DFF57835A}"/>
                </a:ext>
              </a:extLst>
            </xdr:cNvPr>
            <xdr:cNvSpPr txBox="1"/>
          </xdr:nvSpPr>
          <xdr:spPr>
            <a:xfrm>
              <a:off x="5648325" y="4410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20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xmlns="" id="{A32998E5-10A8-47FD-9B6A-8F464B6B0B94}"/>
                </a:ext>
              </a:extLst>
            </xdr:cNvPr>
            <xdr:cNvSpPr txBox="1"/>
          </xdr:nvSpPr>
          <xdr:spPr>
            <a:xfrm>
              <a:off x="5676900" y="4591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A32998E5-10A8-47FD-9B6A-8F464B6B0B94}"/>
                </a:ext>
              </a:extLst>
            </xdr:cNvPr>
            <xdr:cNvSpPr txBox="1"/>
          </xdr:nvSpPr>
          <xdr:spPr>
            <a:xfrm>
              <a:off x="5676900" y="45910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xmlns="" id="{89C0CCBA-9C66-4853-8685-F2E429794C7A}"/>
                </a:ext>
              </a:extLst>
            </xdr:cNvPr>
            <xdr:cNvSpPr txBox="1"/>
          </xdr:nvSpPr>
          <xdr:spPr>
            <a:xfrm>
              <a:off x="5705475" y="4791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89C0CCBA-9C66-4853-8685-F2E429794C7A}"/>
                </a:ext>
              </a:extLst>
            </xdr:cNvPr>
            <xdr:cNvSpPr txBox="1"/>
          </xdr:nvSpPr>
          <xdr:spPr>
            <a:xfrm>
              <a:off x="5705475" y="4791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xmlns="" id="{2F23B206-CC1C-4309-82CF-AC23CE00001D}"/>
                </a:ext>
              </a:extLst>
            </xdr:cNvPr>
            <xdr:cNvSpPr txBox="1"/>
          </xdr:nvSpPr>
          <xdr:spPr>
            <a:xfrm>
              <a:off x="7181850" y="3562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2F23B206-CC1C-4309-82CF-AC23CE00001D}"/>
                </a:ext>
              </a:extLst>
            </xdr:cNvPr>
            <xdr:cNvSpPr txBox="1"/>
          </xdr:nvSpPr>
          <xdr:spPr>
            <a:xfrm>
              <a:off x="7181850" y="3562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xmlns="" id="{0211C514-A2BB-4BAF-B1FB-E88D2915FB04}"/>
                </a:ext>
              </a:extLst>
            </xdr:cNvPr>
            <xdr:cNvSpPr txBox="1"/>
          </xdr:nvSpPr>
          <xdr:spPr>
            <a:xfrm>
              <a:off x="7200900" y="3752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0211C514-A2BB-4BAF-B1FB-E88D2915FB04}"/>
                </a:ext>
              </a:extLst>
            </xdr:cNvPr>
            <xdr:cNvSpPr txBox="1"/>
          </xdr:nvSpPr>
          <xdr:spPr>
            <a:xfrm>
              <a:off x="7200900" y="3752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xmlns="" id="{0FF40BF4-F4DE-4507-A961-AD84CA8EEF08}"/>
                </a:ext>
              </a:extLst>
            </xdr:cNvPr>
            <xdr:cNvSpPr txBox="1"/>
          </xdr:nvSpPr>
          <xdr:spPr>
            <a:xfrm>
              <a:off x="7191375" y="3933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" name="CuadroTexto 32">
              <a:extLst>
                <a:ext uri="{FF2B5EF4-FFF2-40B4-BE49-F238E27FC236}">
                  <a16:creationId xmlns:a16="http://schemas.microsoft.com/office/drawing/2014/main" id="{0FF40BF4-F4DE-4507-A961-AD84CA8EEF08}"/>
                </a:ext>
              </a:extLst>
            </xdr:cNvPr>
            <xdr:cNvSpPr txBox="1"/>
          </xdr:nvSpPr>
          <xdr:spPr>
            <a:xfrm>
              <a:off x="7191375" y="3933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xmlns="" id="{15EDA366-B788-4315-95FE-E2564B264F5E}"/>
                </a:ext>
              </a:extLst>
            </xdr:cNvPr>
            <xdr:cNvSpPr txBox="1"/>
          </xdr:nvSpPr>
          <xdr:spPr>
            <a:xfrm>
              <a:off x="7172325" y="4314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4" name="CuadroTexto 33">
              <a:extLst>
                <a:ext uri="{FF2B5EF4-FFF2-40B4-BE49-F238E27FC236}">
                  <a16:creationId xmlns:a16="http://schemas.microsoft.com/office/drawing/2014/main" id="{15EDA366-B788-4315-95FE-E2564B264F5E}"/>
                </a:ext>
              </a:extLst>
            </xdr:cNvPr>
            <xdr:cNvSpPr txBox="1"/>
          </xdr:nvSpPr>
          <xdr:spPr>
            <a:xfrm>
              <a:off x="7172325" y="4314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xmlns="" id="{8EA14E9B-4830-4503-8418-E85CB619E8E8}"/>
                </a:ext>
              </a:extLst>
            </xdr:cNvPr>
            <xdr:cNvSpPr txBox="1"/>
          </xdr:nvSpPr>
          <xdr:spPr>
            <a:xfrm>
              <a:off x="7181850" y="4124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" name="CuadroTexto 34">
              <a:extLst>
                <a:ext uri="{FF2B5EF4-FFF2-40B4-BE49-F238E27FC236}">
                  <a16:creationId xmlns:a16="http://schemas.microsoft.com/office/drawing/2014/main" id="{8EA14E9B-4830-4503-8418-E85CB619E8E8}"/>
                </a:ext>
              </a:extLst>
            </xdr:cNvPr>
            <xdr:cNvSpPr txBox="1"/>
          </xdr:nvSpPr>
          <xdr:spPr>
            <a:xfrm>
              <a:off x="7181850" y="4124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21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xmlns="" id="{7AE8246F-3B92-46EA-A9BB-3C4AF10EF286}"/>
                </a:ext>
              </a:extLst>
            </xdr:cNvPr>
            <xdr:cNvSpPr txBox="1"/>
          </xdr:nvSpPr>
          <xdr:spPr>
            <a:xfrm>
              <a:off x="7153275" y="467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6" name="CuadroTexto 35">
              <a:extLst>
                <a:ext uri="{FF2B5EF4-FFF2-40B4-BE49-F238E27FC236}">
                  <a16:creationId xmlns:a16="http://schemas.microsoft.com/office/drawing/2014/main" id="{7AE8246F-3B92-46EA-A9BB-3C4AF10EF286}"/>
                </a:ext>
              </a:extLst>
            </xdr:cNvPr>
            <xdr:cNvSpPr txBox="1"/>
          </xdr:nvSpPr>
          <xdr:spPr>
            <a:xfrm>
              <a:off x="7153275" y="467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xmlns="" id="{3C0FEB69-5AD5-4124-9BE0-17D587001CB4}"/>
                </a:ext>
              </a:extLst>
            </xdr:cNvPr>
            <xdr:cNvSpPr txBox="1"/>
          </xdr:nvSpPr>
          <xdr:spPr>
            <a:xfrm>
              <a:off x="7153275" y="4505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7" name="CuadroTexto 36">
              <a:extLst>
                <a:ext uri="{FF2B5EF4-FFF2-40B4-BE49-F238E27FC236}">
                  <a16:creationId xmlns:a16="http://schemas.microsoft.com/office/drawing/2014/main" id="{3C0FEB69-5AD5-4124-9BE0-17D587001CB4}"/>
                </a:ext>
              </a:extLst>
            </xdr:cNvPr>
            <xdr:cNvSpPr txBox="1"/>
          </xdr:nvSpPr>
          <xdr:spPr>
            <a:xfrm>
              <a:off x="7153275" y="4505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xmlns="" id="{E6C62828-C9EC-4D8F-A062-E34AD9BF6171}"/>
                </a:ext>
              </a:extLst>
            </xdr:cNvPr>
            <xdr:cNvSpPr txBox="1"/>
          </xdr:nvSpPr>
          <xdr:spPr>
            <a:xfrm>
              <a:off x="8867775" y="1152525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" name="CuadroTexto 46">
              <a:extLst>
                <a:ext uri="{FF2B5EF4-FFF2-40B4-BE49-F238E27FC236}">
                  <a16:creationId xmlns:a16="http://schemas.microsoft.com/office/drawing/2014/main" id="{E6C62828-C9EC-4D8F-A062-E34AD9BF6171}"/>
                </a:ext>
              </a:extLst>
            </xdr:cNvPr>
            <xdr:cNvSpPr txBox="1"/>
          </xdr:nvSpPr>
          <xdr:spPr>
            <a:xfrm>
              <a:off x="8867775" y="1152525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xmlns="" id="{7175369A-81AA-4435-BC1A-B8A1EA0E5667}"/>
                </a:ext>
              </a:extLst>
            </xdr:cNvPr>
            <xdr:cNvSpPr txBox="1"/>
          </xdr:nvSpPr>
          <xdr:spPr>
            <a:xfrm>
              <a:off x="8429625" y="1524000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8" name="CuadroTexto 47">
              <a:extLst>
                <a:ext uri="{FF2B5EF4-FFF2-40B4-BE49-F238E27FC236}">
                  <a16:creationId xmlns:a16="http://schemas.microsoft.com/office/drawing/2014/main" id="{7175369A-81AA-4435-BC1A-B8A1EA0E5667}"/>
                </a:ext>
              </a:extLst>
            </xdr:cNvPr>
            <xdr:cNvSpPr txBox="1"/>
          </xdr:nvSpPr>
          <xdr:spPr>
            <a:xfrm>
              <a:off x="8429625" y="1524000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33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xmlns="" id="{470666EE-0590-449F-B075-678014B4FFAD}"/>
                </a:ext>
              </a:extLst>
            </xdr:cNvPr>
            <xdr:cNvSpPr txBox="1"/>
          </xdr:nvSpPr>
          <xdr:spPr>
            <a:xfrm>
              <a:off x="8353425" y="1714500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:a16="http://schemas.microsoft.com/office/drawing/2014/main" id="{470666EE-0590-449F-B075-678014B4FFAD}"/>
                </a:ext>
              </a:extLst>
            </xdr:cNvPr>
            <xdr:cNvSpPr txBox="1"/>
          </xdr:nvSpPr>
          <xdr:spPr>
            <a:xfrm>
              <a:off x="8353425" y="1714500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32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xmlns="" id="{580FD4E9-F6ED-4EA0-8BB3-7031BE837C8B}"/>
                </a:ext>
              </a:extLst>
            </xdr:cNvPr>
            <xdr:cNvSpPr txBox="1"/>
          </xdr:nvSpPr>
          <xdr:spPr>
            <a:xfrm>
              <a:off x="8505825" y="1343025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0" name="CuadroTexto 49">
              <a:extLst>
                <a:ext uri="{FF2B5EF4-FFF2-40B4-BE49-F238E27FC236}">
                  <a16:creationId xmlns:a16="http://schemas.microsoft.com/office/drawing/2014/main" id="{580FD4E9-F6ED-4EA0-8BB3-7031BE837C8B}"/>
                </a:ext>
              </a:extLst>
            </xdr:cNvPr>
            <xdr:cNvSpPr txBox="1"/>
          </xdr:nvSpPr>
          <xdr:spPr>
            <a:xfrm>
              <a:off x="8505825" y="1343025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35</xdr:row>
      <xdr:rowOff>0</xdr:rowOff>
    </xdr:from>
    <xdr:ext cx="307777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xmlns="" id="{B8619B1C-5B8E-46ED-8352-E984973A2ECA}"/>
            </a:ext>
          </a:extLst>
        </xdr:cNvPr>
        <xdr:cNvSpPr txBox="1"/>
      </xdr:nvSpPr>
      <xdr:spPr>
        <a:xfrm>
          <a:off x="8029575" y="1914525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36</xdr:row>
      <xdr:rowOff>0</xdr:rowOff>
    </xdr:from>
    <xdr:ext cx="280077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xmlns="" id="{F8D6EE9B-808E-4CFA-9DFA-537ED2C90146}"/>
            </a:ext>
          </a:extLst>
        </xdr:cNvPr>
        <xdr:cNvSpPr txBox="1"/>
      </xdr:nvSpPr>
      <xdr:spPr>
        <a:xfrm>
          <a:off x="7429500" y="2105025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45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xmlns="" id="{A12ED4E2-606F-41F5-80DE-951DC5D4B338}"/>
                </a:ext>
              </a:extLst>
            </xdr:cNvPr>
            <xdr:cNvSpPr txBox="1"/>
          </xdr:nvSpPr>
          <xdr:spPr>
            <a:xfrm>
              <a:off x="8124825" y="40290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3" name="CuadroTexto 52">
              <a:extLst>
                <a:ext uri="{FF2B5EF4-FFF2-40B4-BE49-F238E27FC236}">
                  <a16:creationId xmlns:a16="http://schemas.microsoft.com/office/drawing/2014/main" id="{A12ED4E2-606F-41F5-80DE-951DC5D4B338}"/>
                </a:ext>
              </a:extLst>
            </xdr:cNvPr>
            <xdr:cNvSpPr txBox="1"/>
          </xdr:nvSpPr>
          <xdr:spPr>
            <a:xfrm>
              <a:off x="8124825" y="40290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43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xmlns="" id="{DA90BD15-EBC2-405D-AD69-DDDC2E0B5ED9}"/>
                </a:ext>
              </a:extLst>
            </xdr:cNvPr>
            <xdr:cNvSpPr txBox="1"/>
          </xdr:nvSpPr>
          <xdr:spPr>
            <a:xfrm>
              <a:off x="8543925" y="38290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4" name="CuadroTexto 53">
              <a:extLst>
                <a:ext uri="{FF2B5EF4-FFF2-40B4-BE49-F238E27FC236}">
                  <a16:creationId xmlns:a16="http://schemas.microsoft.com/office/drawing/2014/main" id="{DA90BD15-EBC2-405D-AD69-DDDC2E0B5ED9}"/>
                </a:ext>
              </a:extLst>
            </xdr:cNvPr>
            <xdr:cNvSpPr txBox="1"/>
          </xdr:nvSpPr>
          <xdr:spPr>
            <a:xfrm>
              <a:off x="8543925" y="382905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42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CuadroTexto 54">
              <a:extLst>
                <a:ext uri="{FF2B5EF4-FFF2-40B4-BE49-F238E27FC236}">
                  <a16:creationId xmlns:a16="http://schemas.microsoft.com/office/drawing/2014/main" xmlns="" id="{AE76BB3C-E510-4525-A7B7-2CD334DC3CF2}"/>
                </a:ext>
              </a:extLst>
            </xdr:cNvPr>
            <xdr:cNvSpPr txBox="1"/>
          </xdr:nvSpPr>
          <xdr:spPr>
            <a:xfrm>
              <a:off x="8115300" y="3457575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5" name="CuadroTexto 54">
              <a:extLst>
                <a:ext uri="{FF2B5EF4-FFF2-40B4-BE49-F238E27FC236}">
                  <a16:creationId xmlns:a16="http://schemas.microsoft.com/office/drawing/2014/main" id="{AE76BB3C-E510-4525-A7B7-2CD334DC3CF2}"/>
                </a:ext>
              </a:extLst>
            </xdr:cNvPr>
            <xdr:cNvSpPr txBox="1"/>
          </xdr:nvSpPr>
          <xdr:spPr>
            <a:xfrm>
              <a:off x="8115300" y="3457575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42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CuadroTexto 55">
              <a:extLst>
                <a:ext uri="{FF2B5EF4-FFF2-40B4-BE49-F238E27FC236}">
                  <a16:creationId xmlns:a16="http://schemas.microsoft.com/office/drawing/2014/main" xmlns="" id="{D1A37684-7543-49BF-8002-C402740D5E0D}"/>
                </a:ext>
              </a:extLst>
            </xdr:cNvPr>
            <xdr:cNvSpPr txBox="1"/>
          </xdr:nvSpPr>
          <xdr:spPr>
            <a:xfrm>
              <a:off x="8620125" y="3638550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6" name="CuadroTexto 55">
              <a:extLst>
                <a:ext uri="{FF2B5EF4-FFF2-40B4-BE49-F238E27FC236}">
                  <a16:creationId xmlns:a16="http://schemas.microsoft.com/office/drawing/2014/main" id="{D1A37684-7543-49BF-8002-C402740D5E0D}"/>
                </a:ext>
              </a:extLst>
            </xdr:cNvPr>
            <xdr:cNvSpPr txBox="1"/>
          </xdr:nvSpPr>
          <xdr:spPr>
            <a:xfrm>
              <a:off x="8620125" y="3638550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xmlns="" id="{88D49595-6520-4066-891A-243AED3642F0}"/>
                </a:ext>
              </a:extLst>
            </xdr:cNvPr>
            <xdr:cNvSpPr txBox="1"/>
          </xdr:nvSpPr>
          <xdr:spPr>
            <a:xfrm>
              <a:off x="5638800" y="34671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7" name="CuadroTexto 56">
              <a:extLst>
                <a:ext uri="{FF2B5EF4-FFF2-40B4-BE49-F238E27FC236}">
                  <a16:creationId xmlns:a16="http://schemas.microsoft.com/office/drawing/2014/main" id="{88D49595-6520-4066-891A-243AED3642F0}"/>
                </a:ext>
              </a:extLst>
            </xdr:cNvPr>
            <xdr:cNvSpPr txBox="1"/>
          </xdr:nvSpPr>
          <xdr:spPr>
            <a:xfrm>
              <a:off x="5638800" y="34671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43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xmlns="" id="{D7A6ED77-331F-4FBA-A79C-586DE1BB8A38}"/>
                </a:ext>
              </a:extLst>
            </xdr:cNvPr>
            <xdr:cNvSpPr txBox="1"/>
          </xdr:nvSpPr>
          <xdr:spPr>
            <a:xfrm>
              <a:off x="5629275" y="3648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8" name="CuadroTexto 57">
              <a:extLst>
                <a:ext uri="{FF2B5EF4-FFF2-40B4-BE49-F238E27FC236}">
                  <a16:creationId xmlns:a16="http://schemas.microsoft.com/office/drawing/2014/main" id="{D7A6ED77-331F-4FBA-A79C-586DE1BB8A38}"/>
                </a:ext>
              </a:extLst>
            </xdr:cNvPr>
            <xdr:cNvSpPr txBox="1"/>
          </xdr:nvSpPr>
          <xdr:spPr>
            <a:xfrm>
              <a:off x="5629275" y="36480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xmlns="" id="{CAA74D90-DAF6-4237-B681-625B20467BA9}"/>
                </a:ext>
              </a:extLst>
            </xdr:cNvPr>
            <xdr:cNvSpPr txBox="1"/>
          </xdr:nvSpPr>
          <xdr:spPr>
            <a:xfrm>
              <a:off x="5638800" y="38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9" name="CuadroTexto 58">
              <a:extLst>
                <a:ext uri="{FF2B5EF4-FFF2-40B4-BE49-F238E27FC236}">
                  <a16:creationId xmlns:a16="http://schemas.microsoft.com/office/drawing/2014/main" id="{CAA74D90-DAF6-4237-B681-625B20467BA9}"/>
                </a:ext>
              </a:extLst>
            </xdr:cNvPr>
            <xdr:cNvSpPr txBox="1"/>
          </xdr:nvSpPr>
          <xdr:spPr>
            <a:xfrm>
              <a:off x="5638800" y="3838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45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xmlns="" id="{520D4D16-C3C8-4163-906E-63B2D79A582B}"/>
                </a:ext>
              </a:extLst>
            </xdr:cNvPr>
            <xdr:cNvSpPr txBox="1"/>
          </xdr:nvSpPr>
          <xdr:spPr>
            <a:xfrm>
              <a:off x="5667375" y="4038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0" name="CuadroTexto 59">
              <a:extLst>
                <a:ext uri="{FF2B5EF4-FFF2-40B4-BE49-F238E27FC236}">
                  <a16:creationId xmlns:a16="http://schemas.microsoft.com/office/drawing/2014/main" id="{520D4D16-C3C8-4163-906E-63B2D79A582B}"/>
                </a:ext>
              </a:extLst>
            </xdr:cNvPr>
            <xdr:cNvSpPr txBox="1"/>
          </xdr:nvSpPr>
          <xdr:spPr>
            <a:xfrm>
              <a:off x="5667375" y="40386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46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xmlns="" id="{FF32FFEF-5ED0-47D0-8566-DB2C6A30623C}"/>
                </a:ext>
              </a:extLst>
            </xdr:cNvPr>
            <xdr:cNvSpPr txBox="1"/>
          </xdr:nvSpPr>
          <xdr:spPr>
            <a:xfrm>
              <a:off x="5648325" y="4219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1" name="CuadroTexto 60">
              <a:extLst>
                <a:ext uri="{FF2B5EF4-FFF2-40B4-BE49-F238E27FC236}">
                  <a16:creationId xmlns:a16="http://schemas.microsoft.com/office/drawing/2014/main" id="{FF32FFEF-5ED0-47D0-8566-DB2C6A30623C}"/>
                </a:ext>
              </a:extLst>
            </xdr:cNvPr>
            <xdr:cNvSpPr txBox="1"/>
          </xdr:nvSpPr>
          <xdr:spPr>
            <a:xfrm>
              <a:off x="5648325" y="4219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46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xmlns="" id="{9FFDB9C7-EB02-4F86-A6A3-CF835C5312A2}"/>
                </a:ext>
              </a:extLst>
            </xdr:cNvPr>
            <xdr:cNvSpPr txBox="1"/>
          </xdr:nvSpPr>
          <xdr:spPr>
            <a:xfrm>
              <a:off x="5676900" y="4400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2" name="CuadroTexto 61">
              <a:extLst>
                <a:ext uri="{FF2B5EF4-FFF2-40B4-BE49-F238E27FC236}">
                  <a16:creationId xmlns:a16="http://schemas.microsoft.com/office/drawing/2014/main" id="{9FFDB9C7-EB02-4F86-A6A3-CF835C5312A2}"/>
                </a:ext>
              </a:extLst>
            </xdr:cNvPr>
            <xdr:cNvSpPr txBox="1"/>
          </xdr:nvSpPr>
          <xdr:spPr>
            <a:xfrm>
              <a:off x="5676900" y="44005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48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xmlns="" id="{DD0D27BD-7AD5-42E8-98F1-76FA97FD81A6}"/>
                </a:ext>
              </a:extLst>
            </xdr:cNvPr>
            <xdr:cNvSpPr txBox="1"/>
          </xdr:nvSpPr>
          <xdr:spPr>
            <a:xfrm>
              <a:off x="5705475" y="4600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3" name="CuadroTexto 62">
              <a:extLst>
                <a:ext uri="{FF2B5EF4-FFF2-40B4-BE49-F238E27FC236}">
                  <a16:creationId xmlns:a16="http://schemas.microsoft.com/office/drawing/2014/main" id="{DD0D27BD-7AD5-42E8-98F1-76FA97FD81A6}"/>
                </a:ext>
              </a:extLst>
            </xdr:cNvPr>
            <xdr:cNvSpPr txBox="1"/>
          </xdr:nvSpPr>
          <xdr:spPr>
            <a:xfrm>
              <a:off x="5705475" y="46005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41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xmlns="" id="{E0A50B35-91E2-4B21-B450-5EF7011DD86F}"/>
                </a:ext>
              </a:extLst>
            </xdr:cNvPr>
            <xdr:cNvSpPr txBox="1"/>
          </xdr:nvSpPr>
          <xdr:spPr>
            <a:xfrm>
              <a:off x="7181850" y="3371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4" name="CuadroTexto 63">
              <a:extLst>
                <a:ext uri="{FF2B5EF4-FFF2-40B4-BE49-F238E27FC236}">
                  <a16:creationId xmlns:a16="http://schemas.microsoft.com/office/drawing/2014/main" id="{E0A50B35-91E2-4B21-B450-5EF7011DD86F}"/>
                </a:ext>
              </a:extLst>
            </xdr:cNvPr>
            <xdr:cNvSpPr txBox="1"/>
          </xdr:nvSpPr>
          <xdr:spPr>
            <a:xfrm>
              <a:off x="7181850" y="33718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42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xmlns="" id="{B32A0469-5426-4EF5-B95B-CAE14B9EDC57}"/>
                </a:ext>
              </a:extLst>
            </xdr:cNvPr>
            <xdr:cNvSpPr txBox="1"/>
          </xdr:nvSpPr>
          <xdr:spPr>
            <a:xfrm>
              <a:off x="7200900" y="3562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5" name="CuadroTexto 64">
              <a:extLst>
                <a:ext uri="{FF2B5EF4-FFF2-40B4-BE49-F238E27FC236}">
                  <a16:creationId xmlns:a16="http://schemas.microsoft.com/office/drawing/2014/main" id="{B32A0469-5426-4EF5-B95B-CAE14B9EDC57}"/>
                </a:ext>
              </a:extLst>
            </xdr:cNvPr>
            <xdr:cNvSpPr txBox="1"/>
          </xdr:nvSpPr>
          <xdr:spPr>
            <a:xfrm>
              <a:off x="7200900" y="35623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43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xmlns="" id="{495F3668-8F1C-4E7A-862D-A9AA5E545B93}"/>
                </a:ext>
              </a:extLst>
            </xdr:cNvPr>
            <xdr:cNvSpPr txBox="1"/>
          </xdr:nvSpPr>
          <xdr:spPr>
            <a:xfrm>
              <a:off x="7191375" y="3743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6" name="CuadroTexto 65">
              <a:extLst>
                <a:ext uri="{FF2B5EF4-FFF2-40B4-BE49-F238E27FC236}">
                  <a16:creationId xmlns:a16="http://schemas.microsoft.com/office/drawing/2014/main" id="{495F3668-8F1C-4E7A-862D-A9AA5E545B93}"/>
                </a:ext>
              </a:extLst>
            </xdr:cNvPr>
            <xdr:cNvSpPr txBox="1"/>
          </xdr:nvSpPr>
          <xdr:spPr>
            <a:xfrm>
              <a:off x="7191375" y="3743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45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xmlns="" id="{4F63EE5B-905A-476B-B8B5-18D8EEEF675B}"/>
                </a:ext>
              </a:extLst>
            </xdr:cNvPr>
            <xdr:cNvSpPr txBox="1"/>
          </xdr:nvSpPr>
          <xdr:spPr>
            <a:xfrm>
              <a:off x="7172325" y="4124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7" name="CuadroTexto 66">
              <a:extLst>
                <a:ext uri="{FF2B5EF4-FFF2-40B4-BE49-F238E27FC236}">
                  <a16:creationId xmlns:a16="http://schemas.microsoft.com/office/drawing/2014/main" id="{4F63EE5B-905A-476B-B8B5-18D8EEEF675B}"/>
                </a:ext>
              </a:extLst>
            </xdr:cNvPr>
            <xdr:cNvSpPr txBox="1"/>
          </xdr:nvSpPr>
          <xdr:spPr>
            <a:xfrm>
              <a:off x="7172325" y="41243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44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xmlns="" id="{ACC4510A-64AE-4B06-A1E1-6612680DA616}"/>
                </a:ext>
              </a:extLst>
            </xdr:cNvPr>
            <xdr:cNvSpPr txBox="1"/>
          </xdr:nvSpPr>
          <xdr:spPr>
            <a:xfrm>
              <a:off x="7181850" y="3933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8" name="CuadroTexto 67">
              <a:extLst>
                <a:ext uri="{FF2B5EF4-FFF2-40B4-BE49-F238E27FC236}">
                  <a16:creationId xmlns:a16="http://schemas.microsoft.com/office/drawing/2014/main" id="{ACC4510A-64AE-4B06-A1E1-6612680DA616}"/>
                </a:ext>
              </a:extLst>
            </xdr:cNvPr>
            <xdr:cNvSpPr txBox="1"/>
          </xdr:nvSpPr>
          <xdr:spPr>
            <a:xfrm>
              <a:off x="7181850" y="3933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47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xmlns="" id="{C6178014-CFE0-41A7-8074-F99A3914EFF4}"/>
                </a:ext>
              </a:extLst>
            </xdr:cNvPr>
            <xdr:cNvSpPr txBox="1"/>
          </xdr:nvSpPr>
          <xdr:spPr>
            <a:xfrm>
              <a:off x="7153275" y="4486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69" name="CuadroTexto 68">
              <a:extLst>
                <a:ext uri="{FF2B5EF4-FFF2-40B4-BE49-F238E27FC236}">
                  <a16:creationId xmlns:a16="http://schemas.microsoft.com/office/drawing/2014/main" id="{C6178014-CFE0-41A7-8074-F99A3914EFF4}"/>
                </a:ext>
              </a:extLst>
            </xdr:cNvPr>
            <xdr:cNvSpPr txBox="1"/>
          </xdr:nvSpPr>
          <xdr:spPr>
            <a:xfrm>
              <a:off x="7153275" y="4486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xmlns="" id="{DD0D9E62-1503-4EA2-80F8-6BED841430CF}"/>
                </a:ext>
              </a:extLst>
            </xdr:cNvPr>
            <xdr:cNvSpPr txBox="1"/>
          </xdr:nvSpPr>
          <xdr:spPr>
            <a:xfrm>
              <a:off x="7153275" y="4314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70" name="CuadroTexto 69">
              <a:extLst>
                <a:ext uri="{FF2B5EF4-FFF2-40B4-BE49-F238E27FC236}">
                  <a16:creationId xmlns:a16="http://schemas.microsoft.com/office/drawing/2014/main" id="{DD0D9E62-1503-4EA2-80F8-6BED841430CF}"/>
                </a:ext>
              </a:extLst>
            </xdr:cNvPr>
            <xdr:cNvSpPr txBox="1"/>
          </xdr:nvSpPr>
          <xdr:spPr>
            <a:xfrm>
              <a:off x="7153275" y="431482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57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xmlns="" id="{93195940-4468-477A-8D2A-49D1EE5A7EE8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1" name="CuadroTexto 70">
              <a:extLst>
                <a:ext uri="{FF2B5EF4-FFF2-40B4-BE49-F238E27FC236}">
                  <a16:creationId xmlns:a16="http://schemas.microsoft.com/office/drawing/2014/main" id="{93195940-4468-477A-8D2A-49D1EE5A7EE8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58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xmlns="" id="{80B372FF-813F-4587-9F8C-E0C7056996F9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2" name="CuadroTexto 71">
              <a:extLst>
                <a:ext uri="{FF2B5EF4-FFF2-40B4-BE49-F238E27FC236}">
                  <a16:creationId xmlns:a16="http://schemas.microsoft.com/office/drawing/2014/main" id="{80B372FF-813F-4587-9F8C-E0C7056996F9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59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xmlns="" id="{69D813D1-4CFD-4449-A84F-BBA2A34C15DC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3" name="CuadroTexto 72">
              <a:extLst>
                <a:ext uri="{FF2B5EF4-FFF2-40B4-BE49-F238E27FC236}">
                  <a16:creationId xmlns:a16="http://schemas.microsoft.com/office/drawing/2014/main" id="{69D813D1-4CFD-4449-A84F-BBA2A34C15DC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58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xmlns="" id="{B3ED84F3-AE84-44E3-89C7-6531962862B2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4" name="CuadroTexto 73">
              <a:extLst>
                <a:ext uri="{FF2B5EF4-FFF2-40B4-BE49-F238E27FC236}">
                  <a16:creationId xmlns:a16="http://schemas.microsoft.com/office/drawing/2014/main" id="{B3ED84F3-AE84-44E3-89C7-6531962862B2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61</xdr:row>
      <xdr:rowOff>0</xdr:rowOff>
    </xdr:from>
    <xdr:ext cx="307777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xmlns="" id="{1C1C64F8-EFE7-4348-AF79-5D090FE68048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62</xdr:row>
      <xdr:rowOff>0</xdr:rowOff>
    </xdr:from>
    <xdr:ext cx="280077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xmlns="" id="{2F25281F-0A7D-4BB3-B1F3-BE727514E283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71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>
              <a:extLst>
                <a:ext uri="{FF2B5EF4-FFF2-40B4-BE49-F238E27FC236}">
                  <a16:creationId xmlns:a16="http://schemas.microsoft.com/office/drawing/2014/main" xmlns="" id="{6CA9481F-525A-450C-AB68-D4F099E87639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7" name="CuadroTexto 76">
              <a:extLst>
                <a:ext uri="{FF2B5EF4-FFF2-40B4-BE49-F238E27FC236}">
                  <a16:creationId xmlns:a16="http://schemas.microsoft.com/office/drawing/2014/main" id="{6CA9481F-525A-450C-AB68-D4F099E87639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69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>
              <a:extLst>
                <a:ext uri="{FF2B5EF4-FFF2-40B4-BE49-F238E27FC236}">
                  <a16:creationId xmlns:a16="http://schemas.microsoft.com/office/drawing/2014/main" xmlns="" id="{54C679E9-3861-41B1-930A-8709C363C34E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8" name="CuadroTexto 77">
              <a:extLst>
                <a:ext uri="{FF2B5EF4-FFF2-40B4-BE49-F238E27FC236}">
                  <a16:creationId xmlns:a16="http://schemas.microsoft.com/office/drawing/2014/main" id="{54C679E9-3861-41B1-930A-8709C363C34E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68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9" name="CuadroTexto 78">
              <a:extLst>
                <a:ext uri="{FF2B5EF4-FFF2-40B4-BE49-F238E27FC236}">
                  <a16:creationId xmlns:a16="http://schemas.microsoft.com/office/drawing/2014/main" xmlns="" id="{409D4D6D-721F-4FDF-85B1-2E41D67A29B8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9" name="CuadroTexto 78">
              <a:extLst>
                <a:ext uri="{FF2B5EF4-FFF2-40B4-BE49-F238E27FC236}">
                  <a16:creationId xmlns:a16="http://schemas.microsoft.com/office/drawing/2014/main" id="{409D4D6D-721F-4FDF-85B1-2E41D67A29B8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68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CuadroTexto 79">
              <a:extLst>
                <a:ext uri="{FF2B5EF4-FFF2-40B4-BE49-F238E27FC236}">
                  <a16:creationId xmlns:a16="http://schemas.microsoft.com/office/drawing/2014/main" xmlns="" id="{14FEFF3E-585E-4985-9AC8-759BDDB8D664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0" name="CuadroTexto 79">
              <a:extLst>
                <a:ext uri="{FF2B5EF4-FFF2-40B4-BE49-F238E27FC236}">
                  <a16:creationId xmlns:a16="http://schemas.microsoft.com/office/drawing/2014/main" id="{14FEFF3E-585E-4985-9AC8-759BDDB8D664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68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uadroTexto 80">
              <a:extLst>
                <a:ext uri="{FF2B5EF4-FFF2-40B4-BE49-F238E27FC236}">
                  <a16:creationId xmlns:a16="http://schemas.microsoft.com/office/drawing/2014/main" xmlns="" id="{16DEE977-357D-4AEB-82A0-A38708F0143D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1" name="CuadroTexto 80">
              <a:extLst>
                <a:ext uri="{FF2B5EF4-FFF2-40B4-BE49-F238E27FC236}">
                  <a16:creationId xmlns:a16="http://schemas.microsoft.com/office/drawing/2014/main" id="{16DEE977-357D-4AEB-82A0-A38708F0143D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69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2" name="CuadroTexto 81">
              <a:extLst>
                <a:ext uri="{FF2B5EF4-FFF2-40B4-BE49-F238E27FC236}">
                  <a16:creationId xmlns:a16="http://schemas.microsoft.com/office/drawing/2014/main" xmlns="" id="{E8FA2005-0319-479E-A99C-4F9F6A8265AF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2" name="CuadroTexto 81">
              <a:extLst>
                <a:ext uri="{FF2B5EF4-FFF2-40B4-BE49-F238E27FC236}">
                  <a16:creationId xmlns:a16="http://schemas.microsoft.com/office/drawing/2014/main" id="{E8FA2005-0319-479E-A99C-4F9F6A8265AF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70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3" name="CuadroTexto 82">
              <a:extLst>
                <a:ext uri="{FF2B5EF4-FFF2-40B4-BE49-F238E27FC236}">
                  <a16:creationId xmlns:a16="http://schemas.microsoft.com/office/drawing/2014/main" xmlns="" id="{D7D915C1-8037-49C7-BEBA-1F15C0961DD3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3" name="CuadroTexto 82">
              <a:extLst>
                <a:ext uri="{FF2B5EF4-FFF2-40B4-BE49-F238E27FC236}">
                  <a16:creationId xmlns:a16="http://schemas.microsoft.com/office/drawing/2014/main" id="{D7D915C1-8037-49C7-BEBA-1F15C0961DD3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71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4" name="CuadroTexto 83">
              <a:extLst>
                <a:ext uri="{FF2B5EF4-FFF2-40B4-BE49-F238E27FC236}">
                  <a16:creationId xmlns:a16="http://schemas.microsoft.com/office/drawing/2014/main" xmlns="" id="{C8055256-B185-4B6F-834C-D2A0C17AC7B0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4" name="CuadroTexto 83">
              <a:extLst>
                <a:ext uri="{FF2B5EF4-FFF2-40B4-BE49-F238E27FC236}">
                  <a16:creationId xmlns:a16="http://schemas.microsoft.com/office/drawing/2014/main" id="{C8055256-B185-4B6F-834C-D2A0C17AC7B0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72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5" name="CuadroTexto 84">
              <a:extLst>
                <a:ext uri="{FF2B5EF4-FFF2-40B4-BE49-F238E27FC236}">
                  <a16:creationId xmlns:a16="http://schemas.microsoft.com/office/drawing/2014/main" xmlns="" id="{810BB11B-8D26-4F33-B830-26402A035B45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5" name="CuadroTexto 84">
              <a:extLst>
                <a:ext uri="{FF2B5EF4-FFF2-40B4-BE49-F238E27FC236}">
                  <a16:creationId xmlns:a16="http://schemas.microsoft.com/office/drawing/2014/main" id="{810BB11B-8D26-4F33-B830-26402A035B45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72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6" name="CuadroTexto 85">
              <a:extLst>
                <a:ext uri="{FF2B5EF4-FFF2-40B4-BE49-F238E27FC236}">
                  <a16:creationId xmlns:a16="http://schemas.microsoft.com/office/drawing/2014/main" xmlns="" id="{0537CB95-5B67-420B-9BB5-493705C6828B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6" name="CuadroTexto 85">
              <a:extLst>
                <a:ext uri="{FF2B5EF4-FFF2-40B4-BE49-F238E27FC236}">
                  <a16:creationId xmlns:a16="http://schemas.microsoft.com/office/drawing/2014/main" id="{0537CB95-5B67-420B-9BB5-493705C6828B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74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7" name="CuadroTexto 86">
              <a:extLst>
                <a:ext uri="{FF2B5EF4-FFF2-40B4-BE49-F238E27FC236}">
                  <a16:creationId xmlns:a16="http://schemas.microsoft.com/office/drawing/2014/main" xmlns="" id="{6555C4F5-C3D2-4A20-B69C-D4CE8D60FFD0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7" name="CuadroTexto 86">
              <a:extLst>
                <a:ext uri="{FF2B5EF4-FFF2-40B4-BE49-F238E27FC236}">
                  <a16:creationId xmlns:a16="http://schemas.microsoft.com/office/drawing/2014/main" id="{6555C4F5-C3D2-4A20-B69C-D4CE8D60FFD0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67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8" name="CuadroTexto 87">
              <a:extLst>
                <a:ext uri="{FF2B5EF4-FFF2-40B4-BE49-F238E27FC236}">
                  <a16:creationId xmlns:a16="http://schemas.microsoft.com/office/drawing/2014/main" xmlns="" id="{AE40B923-C234-431A-B12B-9B603AE77E42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88" name="CuadroTexto 87">
              <a:extLst>
                <a:ext uri="{FF2B5EF4-FFF2-40B4-BE49-F238E27FC236}">
                  <a16:creationId xmlns:a16="http://schemas.microsoft.com/office/drawing/2014/main" id="{AE40B923-C234-431A-B12B-9B603AE77E42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68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9" name="CuadroTexto 88">
              <a:extLst>
                <a:ext uri="{FF2B5EF4-FFF2-40B4-BE49-F238E27FC236}">
                  <a16:creationId xmlns:a16="http://schemas.microsoft.com/office/drawing/2014/main" xmlns="" id="{46366232-6B35-439D-826F-9C000AD4EBB3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89" name="CuadroTexto 88">
              <a:extLst>
                <a:ext uri="{FF2B5EF4-FFF2-40B4-BE49-F238E27FC236}">
                  <a16:creationId xmlns:a16="http://schemas.microsoft.com/office/drawing/2014/main" id="{46366232-6B35-439D-826F-9C000AD4EBB3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69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0" name="CuadroTexto 89">
              <a:extLst>
                <a:ext uri="{FF2B5EF4-FFF2-40B4-BE49-F238E27FC236}">
                  <a16:creationId xmlns:a16="http://schemas.microsoft.com/office/drawing/2014/main" xmlns="" id="{68B32736-9109-42CD-B348-34C27B7B12C3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0" name="CuadroTexto 89">
              <a:extLst>
                <a:ext uri="{FF2B5EF4-FFF2-40B4-BE49-F238E27FC236}">
                  <a16:creationId xmlns:a16="http://schemas.microsoft.com/office/drawing/2014/main" id="{68B32736-9109-42CD-B348-34C27B7B12C3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71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1" name="CuadroTexto 90">
              <a:extLst>
                <a:ext uri="{FF2B5EF4-FFF2-40B4-BE49-F238E27FC236}">
                  <a16:creationId xmlns:a16="http://schemas.microsoft.com/office/drawing/2014/main" xmlns="" id="{34D0B538-A9FF-40E1-B90A-DF72CBC51E9E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1" name="CuadroTexto 90">
              <a:extLst>
                <a:ext uri="{FF2B5EF4-FFF2-40B4-BE49-F238E27FC236}">
                  <a16:creationId xmlns:a16="http://schemas.microsoft.com/office/drawing/2014/main" id="{34D0B538-A9FF-40E1-B90A-DF72CBC51E9E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70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2" name="CuadroTexto 91">
              <a:extLst>
                <a:ext uri="{FF2B5EF4-FFF2-40B4-BE49-F238E27FC236}">
                  <a16:creationId xmlns:a16="http://schemas.microsoft.com/office/drawing/2014/main" xmlns="" id="{0E5038E9-F92C-456B-A3AF-E1898FF93FE0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2" name="CuadroTexto 91">
              <a:extLst>
                <a:ext uri="{FF2B5EF4-FFF2-40B4-BE49-F238E27FC236}">
                  <a16:creationId xmlns:a16="http://schemas.microsoft.com/office/drawing/2014/main" id="{0E5038E9-F92C-456B-A3AF-E1898FF93FE0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73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3" name="CuadroTexto 92">
              <a:extLst>
                <a:ext uri="{FF2B5EF4-FFF2-40B4-BE49-F238E27FC236}">
                  <a16:creationId xmlns:a16="http://schemas.microsoft.com/office/drawing/2014/main" xmlns="" id="{B7313029-492F-4BA2-9A98-0119112EF929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3" name="CuadroTexto 92">
              <a:extLst>
                <a:ext uri="{FF2B5EF4-FFF2-40B4-BE49-F238E27FC236}">
                  <a16:creationId xmlns:a16="http://schemas.microsoft.com/office/drawing/2014/main" id="{B7313029-492F-4BA2-9A98-0119112EF929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72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4" name="CuadroTexto 93">
              <a:extLst>
                <a:ext uri="{FF2B5EF4-FFF2-40B4-BE49-F238E27FC236}">
                  <a16:creationId xmlns:a16="http://schemas.microsoft.com/office/drawing/2014/main" xmlns="" id="{226DDB19-5BBD-4E27-85C2-2B1B2E1F4E08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94" name="CuadroTexto 93">
              <a:extLst>
                <a:ext uri="{FF2B5EF4-FFF2-40B4-BE49-F238E27FC236}">
                  <a16:creationId xmlns:a16="http://schemas.microsoft.com/office/drawing/2014/main" id="{226DDB19-5BBD-4E27-85C2-2B1B2E1F4E08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83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5" name="CuadroTexto 94">
              <a:extLst>
                <a:ext uri="{FF2B5EF4-FFF2-40B4-BE49-F238E27FC236}">
                  <a16:creationId xmlns:a16="http://schemas.microsoft.com/office/drawing/2014/main" xmlns="" id="{F6BAC746-88CB-44CC-89AA-9AD494C3EA23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5" name="CuadroTexto 94">
              <a:extLst>
                <a:ext uri="{FF2B5EF4-FFF2-40B4-BE49-F238E27FC236}">
                  <a16:creationId xmlns:a16="http://schemas.microsoft.com/office/drawing/2014/main" id="{F6BAC746-88CB-44CC-89AA-9AD494C3EA23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84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6" name="CuadroTexto 95">
              <a:extLst>
                <a:ext uri="{FF2B5EF4-FFF2-40B4-BE49-F238E27FC236}">
                  <a16:creationId xmlns:a16="http://schemas.microsoft.com/office/drawing/2014/main" xmlns="" id="{6F80EAA6-36BB-42C6-8998-013BC864FC93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6" name="CuadroTexto 95">
              <a:extLst>
                <a:ext uri="{FF2B5EF4-FFF2-40B4-BE49-F238E27FC236}">
                  <a16:creationId xmlns:a16="http://schemas.microsoft.com/office/drawing/2014/main" id="{6F80EAA6-36BB-42C6-8998-013BC864FC93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85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7" name="CuadroTexto 96">
              <a:extLst>
                <a:ext uri="{FF2B5EF4-FFF2-40B4-BE49-F238E27FC236}">
                  <a16:creationId xmlns:a16="http://schemas.microsoft.com/office/drawing/2014/main" xmlns="" id="{BECFD758-7CE0-416D-9E7F-FF2F2B14BE35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7" name="CuadroTexto 96">
              <a:extLst>
                <a:ext uri="{FF2B5EF4-FFF2-40B4-BE49-F238E27FC236}">
                  <a16:creationId xmlns:a16="http://schemas.microsoft.com/office/drawing/2014/main" id="{BECFD758-7CE0-416D-9E7F-FF2F2B14BE35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84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8" name="CuadroTexto 97">
              <a:extLst>
                <a:ext uri="{FF2B5EF4-FFF2-40B4-BE49-F238E27FC236}">
                  <a16:creationId xmlns:a16="http://schemas.microsoft.com/office/drawing/2014/main" xmlns="" id="{663340D0-FF1A-46BE-86FC-F4678204B011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8" name="CuadroTexto 97">
              <a:extLst>
                <a:ext uri="{FF2B5EF4-FFF2-40B4-BE49-F238E27FC236}">
                  <a16:creationId xmlns:a16="http://schemas.microsoft.com/office/drawing/2014/main" id="{663340D0-FF1A-46BE-86FC-F4678204B011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87</xdr:row>
      <xdr:rowOff>0</xdr:rowOff>
    </xdr:from>
    <xdr:ext cx="307777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xmlns="" id="{0E3E0911-767B-45C9-BD15-9C1B0199ED52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88</xdr:row>
      <xdr:rowOff>0</xdr:rowOff>
    </xdr:from>
    <xdr:ext cx="280077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xmlns="" id="{A80740AD-B98D-4A34-9212-4B50ECCC87E1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97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1" name="CuadroTexto 100">
              <a:extLst>
                <a:ext uri="{FF2B5EF4-FFF2-40B4-BE49-F238E27FC236}">
                  <a16:creationId xmlns:a16="http://schemas.microsoft.com/office/drawing/2014/main" xmlns="" id="{96C7CFAB-BE25-4B91-859F-3FF0519ED400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1" name="CuadroTexto 100">
              <a:extLst>
                <a:ext uri="{FF2B5EF4-FFF2-40B4-BE49-F238E27FC236}">
                  <a16:creationId xmlns:a16="http://schemas.microsoft.com/office/drawing/2014/main" id="{96C7CFAB-BE25-4B91-859F-3FF0519ED400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95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2" name="CuadroTexto 101">
              <a:extLst>
                <a:ext uri="{FF2B5EF4-FFF2-40B4-BE49-F238E27FC236}">
                  <a16:creationId xmlns:a16="http://schemas.microsoft.com/office/drawing/2014/main" xmlns="" id="{85FC5443-0AC1-42E9-B890-CAB35B95D6DE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2" name="CuadroTexto 101">
              <a:extLst>
                <a:ext uri="{FF2B5EF4-FFF2-40B4-BE49-F238E27FC236}">
                  <a16:creationId xmlns:a16="http://schemas.microsoft.com/office/drawing/2014/main" id="{85FC5443-0AC1-42E9-B890-CAB35B95D6DE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94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3" name="CuadroTexto 102">
              <a:extLst>
                <a:ext uri="{FF2B5EF4-FFF2-40B4-BE49-F238E27FC236}">
                  <a16:creationId xmlns:a16="http://schemas.microsoft.com/office/drawing/2014/main" xmlns="" id="{855811C5-8726-464C-A3EB-FF3DB81C6EEB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3" name="CuadroTexto 102">
              <a:extLst>
                <a:ext uri="{FF2B5EF4-FFF2-40B4-BE49-F238E27FC236}">
                  <a16:creationId xmlns:a16="http://schemas.microsoft.com/office/drawing/2014/main" id="{855811C5-8726-464C-A3EB-FF3DB81C6EEB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94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4" name="CuadroTexto 103">
              <a:extLst>
                <a:ext uri="{FF2B5EF4-FFF2-40B4-BE49-F238E27FC236}">
                  <a16:creationId xmlns:a16="http://schemas.microsoft.com/office/drawing/2014/main" xmlns="" id="{1162EE3C-E4FF-4AE2-B7AD-FB9127744CA1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4" name="CuadroTexto 103">
              <a:extLst>
                <a:ext uri="{FF2B5EF4-FFF2-40B4-BE49-F238E27FC236}">
                  <a16:creationId xmlns:a16="http://schemas.microsoft.com/office/drawing/2014/main" id="{1162EE3C-E4FF-4AE2-B7AD-FB9127744CA1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94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5" name="CuadroTexto 104">
              <a:extLst>
                <a:ext uri="{FF2B5EF4-FFF2-40B4-BE49-F238E27FC236}">
                  <a16:creationId xmlns:a16="http://schemas.microsoft.com/office/drawing/2014/main" xmlns="" id="{046DE498-844F-40E9-86AF-E8150386435C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5" name="CuadroTexto 104">
              <a:extLst>
                <a:ext uri="{FF2B5EF4-FFF2-40B4-BE49-F238E27FC236}">
                  <a16:creationId xmlns:a16="http://schemas.microsoft.com/office/drawing/2014/main" id="{046DE498-844F-40E9-86AF-E8150386435C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95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6" name="CuadroTexto 105">
              <a:extLst>
                <a:ext uri="{FF2B5EF4-FFF2-40B4-BE49-F238E27FC236}">
                  <a16:creationId xmlns:a16="http://schemas.microsoft.com/office/drawing/2014/main" xmlns="" id="{B8C04714-608E-44B5-96D1-664AE792CE74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6" name="CuadroTexto 105">
              <a:extLst>
                <a:ext uri="{FF2B5EF4-FFF2-40B4-BE49-F238E27FC236}">
                  <a16:creationId xmlns:a16="http://schemas.microsoft.com/office/drawing/2014/main" id="{B8C04714-608E-44B5-96D1-664AE792CE74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96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7" name="CuadroTexto 106">
              <a:extLst>
                <a:ext uri="{FF2B5EF4-FFF2-40B4-BE49-F238E27FC236}">
                  <a16:creationId xmlns:a16="http://schemas.microsoft.com/office/drawing/2014/main" xmlns="" id="{6A3BCAFA-EAE9-4B86-BC27-7E57B3680B55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7" name="CuadroTexto 106">
              <a:extLst>
                <a:ext uri="{FF2B5EF4-FFF2-40B4-BE49-F238E27FC236}">
                  <a16:creationId xmlns:a16="http://schemas.microsoft.com/office/drawing/2014/main" id="{6A3BCAFA-EAE9-4B86-BC27-7E57B3680B55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97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8" name="CuadroTexto 107">
              <a:extLst>
                <a:ext uri="{FF2B5EF4-FFF2-40B4-BE49-F238E27FC236}">
                  <a16:creationId xmlns:a16="http://schemas.microsoft.com/office/drawing/2014/main" xmlns="" id="{926A624C-CF0F-4606-BE11-60C9A17CD267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8" name="CuadroTexto 107">
              <a:extLst>
                <a:ext uri="{FF2B5EF4-FFF2-40B4-BE49-F238E27FC236}">
                  <a16:creationId xmlns:a16="http://schemas.microsoft.com/office/drawing/2014/main" id="{926A624C-CF0F-4606-BE11-60C9A17CD267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98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9" name="CuadroTexto 108">
              <a:extLst>
                <a:ext uri="{FF2B5EF4-FFF2-40B4-BE49-F238E27FC236}">
                  <a16:creationId xmlns:a16="http://schemas.microsoft.com/office/drawing/2014/main" xmlns="" id="{E60287A3-E629-4BE9-85D9-12E48945C78D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09" name="CuadroTexto 108">
              <a:extLst>
                <a:ext uri="{FF2B5EF4-FFF2-40B4-BE49-F238E27FC236}">
                  <a16:creationId xmlns:a16="http://schemas.microsoft.com/office/drawing/2014/main" id="{E60287A3-E629-4BE9-85D9-12E48945C78D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98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0" name="CuadroTexto 109">
              <a:extLst>
                <a:ext uri="{FF2B5EF4-FFF2-40B4-BE49-F238E27FC236}">
                  <a16:creationId xmlns:a16="http://schemas.microsoft.com/office/drawing/2014/main" xmlns="" id="{84093892-D87A-491C-AC5E-0D7A386435CC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0" name="CuadroTexto 109">
              <a:extLst>
                <a:ext uri="{FF2B5EF4-FFF2-40B4-BE49-F238E27FC236}">
                  <a16:creationId xmlns:a16="http://schemas.microsoft.com/office/drawing/2014/main" id="{84093892-D87A-491C-AC5E-0D7A386435CC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100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1" name="CuadroTexto 110">
              <a:extLst>
                <a:ext uri="{FF2B5EF4-FFF2-40B4-BE49-F238E27FC236}">
                  <a16:creationId xmlns:a16="http://schemas.microsoft.com/office/drawing/2014/main" xmlns="" id="{ECAEEF81-5688-467B-A552-68269AAF5BAC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1" name="CuadroTexto 110">
              <a:extLst>
                <a:ext uri="{FF2B5EF4-FFF2-40B4-BE49-F238E27FC236}">
                  <a16:creationId xmlns:a16="http://schemas.microsoft.com/office/drawing/2014/main" id="{ECAEEF81-5688-467B-A552-68269AAF5BAC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93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2" name="CuadroTexto 111">
              <a:extLst>
                <a:ext uri="{FF2B5EF4-FFF2-40B4-BE49-F238E27FC236}">
                  <a16:creationId xmlns:a16="http://schemas.microsoft.com/office/drawing/2014/main" xmlns="" id="{9D4D46A5-C55A-4EFE-8C52-DA285C4F1AAE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2" name="CuadroTexto 111">
              <a:extLst>
                <a:ext uri="{FF2B5EF4-FFF2-40B4-BE49-F238E27FC236}">
                  <a16:creationId xmlns:a16="http://schemas.microsoft.com/office/drawing/2014/main" id="{9D4D46A5-C55A-4EFE-8C52-DA285C4F1AAE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94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3" name="CuadroTexto 112">
              <a:extLst>
                <a:ext uri="{FF2B5EF4-FFF2-40B4-BE49-F238E27FC236}">
                  <a16:creationId xmlns:a16="http://schemas.microsoft.com/office/drawing/2014/main" xmlns="" id="{A46DA4A7-9116-4E13-B50A-651A0EA5F928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3" name="CuadroTexto 112">
              <a:extLst>
                <a:ext uri="{FF2B5EF4-FFF2-40B4-BE49-F238E27FC236}">
                  <a16:creationId xmlns:a16="http://schemas.microsoft.com/office/drawing/2014/main" id="{A46DA4A7-9116-4E13-B50A-651A0EA5F928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95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4" name="CuadroTexto 113">
              <a:extLst>
                <a:ext uri="{FF2B5EF4-FFF2-40B4-BE49-F238E27FC236}">
                  <a16:creationId xmlns:a16="http://schemas.microsoft.com/office/drawing/2014/main" xmlns="" id="{5E6E9AFB-8221-4AAB-B8C1-58BBAA8A739C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4" name="CuadroTexto 113">
              <a:extLst>
                <a:ext uri="{FF2B5EF4-FFF2-40B4-BE49-F238E27FC236}">
                  <a16:creationId xmlns:a16="http://schemas.microsoft.com/office/drawing/2014/main" id="{5E6E9AFB-8221-4AAB-B8C1-58BBAA8A739C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97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5" name="CuadroTexto 114">
              <a:extLst>
                <a:ext uri="{FF2B5EF4-FFF2-40B4-BE49-F238E27FC236}">
                  <a16:creationId xmlns:a16="http://schemas.microsoft.com/office/drawing/2014/main" xmlns="" id="{9F0347AE-6B0E-496F-92A7-BB0AD8079D1B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5" name="CuadroTexto 114">
              <a:extLst>
                <a:ext uri="{FF2B5EF4-FFF2-40B4-BE49-F238E27FC236}">
                  <a16:creationId xmlns:a16="http://schemas.microsoft.com/office/drawing/2014/main" id="{9F0347AE-6B0E-496F-92A7-BB0AD8079D1B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96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6" name="CuadroTexto 115">
              <a:extLst>
                <a:ext uri="{FF2B5EF4-FFF2-40B4-BE49-F238E27FC236}">
                  <a16:creationId xmlns:a16="http://schemas.microsoft.com/office/drawing/2014/main" xmlns="" id="{76284768-0A34-467C-8570-93DFACB15368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6" name="CuadroTexto 115">
              <a:extLst>
                <a:ext uri="{FF2B5EF4-FFF2-40B4-BE49-F238E27FC236}">
                  <a16:creationId xmlns:a16="http://schemas.microsoft.com/office/drawing/2014/main" id="{76284768-0A34-467C-8570-93DFACB15368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99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7" name="CuadroTexto 116">
              <a:extLst>
                <a:ext uri="{FF2B5EF4-FFF2-40B4-BE49-F238E27FC236}">
                  <a16:creationId xmlns:a16="http://schemas.microsoft.com/office/drawing/2014/main" xmlns="" id="{499BE213-623F-4E4A-9BC6-376C73742505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7" name="CuadroTexto 116">
              <a:extLst>
                <a:ext uri="{FF2B5EF4-FFF2-40B4-BE49-F238E27FC236}">
                  <a16:creationId xmlns:a16="http://schemas.microsoft.com/office/drawing/2014/main" id="{499BE213-623F-4E4A-9BC6-376C73742505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98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8" name="CuadroTexto 117">
              <a:extLst>
                <a:ext uri="{FF2B5EF4-FFF2-40B4-BE49-F238E27FC236}">
                  <a16:creationId xmlns:a16="http://schemas.microsoft.com/office/drawing/2014/main" xmlns="" id="{79B68D26-DF10-4C7C-BD0D-306F31D91C98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18" name="CuadroTexto 117">
              <a:extLst>
                <a:ext uri="{FF2B5EF4-FFF2-40B4-BE49-F238E27FC236}">
                  <a16:creationId xmlns:a16="http://schemas.microsoft.com/office/drawing/2014/main" id="{79B68D26-DF10-4C7C-BD0D-306F31D91C98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109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9" name="CuadroTexto 118">
              <a:extLst>
                <a:ext uri="{FF2B5EF4-FFF2-40B4-BE49-F238E27FC236}">
                  <a16:creationId xmlns:a16="http://schemas.microsoft.com/office/drawing/2014/main" xmlns="" id="{B8F1F859-5BE2-4ED7-AC6F-D6EBF6E85CBF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9" name="CuadroTexto 118">
              <a:extLst>
                <a:ext uri="{FF2B5EF4-FFF2-40B4-BE49-F238E27FC236}">
                  <a16:creationId xmlns:a16="http://schemas.microsoft.com/office/drawing/2014/main" id="{B8F1F859-5BE2-4ED7-AC6F-D6EBF6E85CBF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110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0" name="CuadroTexto 119">
              <a:extLst>
                <a:ext uri="{FF2B5EF4-FFF2-40B4-BE49-F238E27FC236}">
                  <a16:creationId xmlns:a16="http://schemas.microsoft.com/office/drawing/2014/main" xmlns="" id="{EBCEF6FF-4501-48FA-9523-5D89262AF9B4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0" name="CuadroTexto 119">
              <a:extLst>
                <a:ext uri="{FF2B5EF4-FFF2-40B4-BE49-F238E27FC236}">
                  <a16:creationId xmlns:a16="http://schemas.microsoft.com/office/drawing/2014/main" id="{EBCEF6FF-4501-48FA-9523-5D89262AF9B4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111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1" name="CuadroTexto 120">
              <a:extLst>
                <a:ext uri="{FF2B5EF4-FFF2-40B4-BE49-F238E27FC236}">
                  <a16:creationId xmlns:a16="http://schemas.microsoft.com/office/drawing/2014/main" xmlns="" id="{0D408BAD-C0D1-467F-8072-C0FD8F4FD7FF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1" name="CuadroTexto 120">
              <a:extLst>
                <a:ext uri="{FF2B5EF4-FFF2-40B4-BE49-F238E27FC236}">
                  <a16:creationId xmlns:a16="http://schemas.microsoft.com/office/drawing/2014/main" id="{0D408BAD-C0D1-467F-8072-C0FD8F4FD7FF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110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2" name="CuadroTexto 121">
              <a:extLst>
                <a:ext uri="{FF2B5EF4-FFF2-40B4-BE49-F238E27FC236}">
                  <a16:creationId xmlns:a16="http://schemas.microsoft.com/office/drawing/2014/main" xmlns="" id="{8B66595F-F903-48B7-8F98-2ABA72331EEA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2" name="CuadroTexto 121">
              <a:extLst>
                <a:ext uri="{FF2B5EF4-FFF2-40B4-BE49-F238E27FC236}">
                  <a16:creationId xmlns:a16="http://schemas.microsoft.com/office/drawing/2014/main" id="{8B66595F-F903-48B7-8F98-2ABA72331EEA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113</xdr:row>
      <xdr:rowOff>0</xdr:rowOff>
    </xdr:from>
    <xdr:ext cx="307777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xmlns="" id="{2C2A59F9-F007-443E-89E4-25D5D7473C5A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114</xdr:row>
      <xdr:rowOff>0</xdr:rowOff>
    </xdr:from>
    <xdr:ext cx="280077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xmlns="" id="{661D72C1-BADD-482A-B978-D97020CA8D86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123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5" name="CuadroTexto 124">
              <a:extLst>
                <a:ext uri="{FF2B5EF4-FFF2-40B4-BE49-F238E27FC236}">
                  <a16:creationId xmlns:a16="http://schemas.microsoft.com/office/drawing/2014/main" xmlns="" id="{A6AE5A1C-7D70-46A1-BCEA-492361438037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5" name="CuadroTexto 124">
              <a:extLst>
                <a:ext uri="{FF2B5EF4-FFF2-40B4-BE49-F238E27FC236}">
                  <a16:creationId xmlns:a16="http://schemas.microsoft.com/office/drawing/2014/main" id="{A6AE5A1C-7D70-46A1-BCEA-492361438037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121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6" name="CuadroTexto 125">
              <a:extLst>
                <a:ext uri="{FF2B5EF4-FFF2-40B4-BE49-F238E27FC236}">
                  <a16:creationId xmlns:a16="http://schemas.microsoft.com/office/drawing/2014/main" xmlns="" id="{B7D47C19-C339-457F-A8BB-AC2B29250D2B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6" name="CuadroTexto 125">
              <a:extLst>
                <a:ext uri="{FF2B5EF4-FFF2-40B4-BE49-F238E27FC236}">
                  <a16:creationId xmlns:a16="http://schemas.microsoft.com/office/drawing/2014/main" id="{B7D47C19-C339-457F-A8BB-AC2B29250D2B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120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7" name="CuadroTexto 126">
              <a:extLst>
                <a:ext uri="{FF2B5EF4-FFF2-40B4-BE49-F238E27FC236}">
                  <a16:creationId xmlns:a16="http://schemas.microsoft.com/office/drawing/2014/main" xmlns="" id="{88AA860C-8117-4B6C-BD97-AD0E2EFE49C7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7" name="CuadroTexto 126">
              <a:extLst>
                <a:ext uri="{FF2B5EF4-FFF2-40B4-BE49-F238E27FC236}">
                  <a16:creationId xmlns:a16="http://schemas.microsoft.com/office/drawing/2014/main" id="{88AA860C-8117-4B6C-BD97-AD0E2EFE49C7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120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8" name="CuadroTexto 127">
              <a:extLst>
                <a:ext uri="{FF2B5EF4-FFF2-40B4-BE49-F238E27FC236}">
                  <a16:creationId xmlns:a16="http://schemas.microsoft.com/office/drawing/2014/main" xmlns="" id="{B3642CB0-3B3C-42CB-938D-34ACA3A559A7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8" name="CuadroTexto 127">
              <a:extLst>
                <a:ext uri="{FF2B5EF4-FFF2-40B4-BE49-F238E27FC236}">
                  <a16:creationId xmlns:a16="http://schemas.microsoft.com/office/drawing/2014/main" id="{B3642CB0-3B3C-42CB-938D-34ACA3A559A7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120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CuadroTexto 128">
              <a:extLst>
                <a:ext uri="{FF2B5EF4-FFF2-40B4-BE49-F238E27FC236}">
                  <a16:creationId xmlns:a16="http://schemas.microsoft.com/office/drawing/2014/main" xmlns="" id="{99549222-DF61-4FA6-A39F-1BFD18D91E77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9" name="CuadroTexto 128">
              <a:extLst>
                <a:ext uri="{FF2B5EF4-FFF2-40B4-BE49-F238E27FC236}">
                  <a16:creationId xmlns:a16="http://schemas.microsoft.com/office/drawing/2014/main" id="{99549222-DF61-4FA6-A39F-1BFD18D91E77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121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0" name="CuadroTexto 129">
              <a:extLst>
                <a:ext uri="{FF2B5EF4-FFF2-40B4-BE49-F238E27FC236}">
                  <a16:creationId xmlns:a16="http://schemas.microsoft.com/office/drawing/2014/main" xmlns="" id="{0DF1318C-8562-47B7-BD46-2665EAEC062E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0" name="CuadroTexto 129">
              <a:extLst>
                <a:ext uri="{FF2B5EF4-FFF2-40B4-BE49-F238E27FC236}">
                  <a16:creationId xmlns:a16="http://schemas.microsoft.com/office/drawing/2014/main" id="{0DF1318C-8562-47B7-BD46-2665EAEC062E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122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1" name="CuadroTexto 130">
              <a:extLst>
                <a:ext uri="{FF2B5EF4-FFF2-40B4-BE49-F238E27FC236}">
                  <a16:creationId xmlns:a16="http://schemas.microsoft.com/office/drawing/2014/main" xmlns="" id="{4DEC989F-5607-4435-A8D3-C8C84EB4887A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1" name="CuadroTexto 130">
              <a:extLst>
                <a:ext uri="{FF2B5EF4-FFF2-40B4-BE49-F238E27FC236}">
                  <a16:creationId xmlns:a16="http://schemas.microsoft.com/office/drawing/2014/main" id="{4DEC989F-5607-4435-A8D3-C8C84EB4887A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123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2" name="CuadroTexto 131">
              <a:extLst>
                <a:ext uri="{FF2B5EF4-FFF2-40B4-BE49-F238E27FC236}">
                  <a16:creationId xmlns:a16="http://schemas.microsoft.com/office/drawing/2014/main" xmlns="" id="{B017C8D1-A9D3-4D9F-AED7-C0DE5AC7C798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2" name="CuadroTexto 131">
              <a:extLst>
                <a:ext uri="{FF2B5EF4-FFF2-40B4-BE49-F238E27FC236}">
                  <a16:creationId xmlns:a16="http://schemas.microsoft.com/office/drawing/2014/main" id="{B017C8D1-A9D3-4D9F-AED7-C0DE5AC7C798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124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3" name="CuadroTexto 132">
              <a:extLst>
                <a:ext uri="{FF2B5EF4-FFF2-40B4-BE49-F238E27FC236}">
                  <a16:creationId xmlns:a16="http://schemas.microsoft.com/office/drawing/2014/main" xmlns="" id="{122FF388-DFDC-4DE8-AE41-DEB2A53B23C1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3" name="CuadroTexto 132">
              <a:extLst>
                <a:ext uri="{FF2B5EF4-FFF2-40B4-BE49-F238E27FC236}">
                  <a16:creationId xmlns:a16="http://schemas.microsoft.com/office/drawing/2014/main" id="{122FF388-DFDC-4DE8-AE41-DEB2A53B23C1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124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4" name="CuadroTexto 133">
              <a:extLst>
                <a:ext uri="{FF2B5EF4-FFF2-40B4-BE49-F238E27FC236}">
                  <a16:creationId xmlns:a16="http://schemas.microsoft.com/office/drawing/2014/main" xmlns="" id="{D455AA97-D17C-4D6D-A386-A938EA49DE0F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4" name="CuadroTexto 133">
              <a:extLst>
                <a:ext uri="{FF2B5EF4-FFF2-40B4-BE49-F238E27FC236}">
                  <a16:creationId xmlns:a16="http://schemas.microsoft.com/office/drawing/2014/main" id="{D455AA97-D17C-4D6D-A386-A938EA49DE0F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126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5" name="CuadroTexto 134">
              <a:extLst>
                <a:ext uri="{FF2B5EF4-FFF2-40B4-BE49-F238E27FC236}">
                  <a16:creationId xmlns:a16="http://schemas.microsoft.com/office/drawing/2014/main" xmlns="" id="{62411B29-944A-46AE-97E3-15F859B4D0EC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5" name="CuadroTexto 134">
              <a:extLst>
                <a:ext uri="{FF2B5EF4-FFF2-40B4-BE49-F238E27FC236}">
                  <a16:creationId xmlns:a16="http://schemas.microsoft.com/office/drawing/2014/main" id="{62411B29-944A-46AE-97E3-15F859B4D0EC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119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6" name="CuadroTexto 135">
              <a:extLst>
                <a:ext uri="{FF2B5EF4-FFF2-40B4-BE49-F238E27FC236}">
                  <a16:creationId xmlns:a16="http://schemas.microsoft.com/office/drawing/2014/main" xmlns="" id="{3F66B02C-4E58-4DD4-8536-2D545A855A40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36" name="CuadroTexto 135">
              <a:extLst>
                <a:ext uri="{FF2B5EF4-FFF2-40B4-BE49-F238E27FC236}">
                  <a16:creationId xmlns:a16="http://schemas.microsoft.com/office/drawing/2014/main" id="{3F66B02C-4E58-4DD4-8536-2D545A855A40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120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7" name="CuadroTexto 136">
              <a:extLst>
                <a:ext uri="{FF2B5EF4-FFF2-40B4-BE49-F238E27FC236}">
                  <a16:creationId xmlns:a16="http://schemas.microsoft.com/office/drawing/2014/main" xmlns="" id="{B7E9396E-3EEB-4521-9E1B-6261C771C82D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37" name="CuadroTexto 136">
              <a:extLst>
                <a:ext uri="{FF2B5EF4-FFF2-40B4-BE49-F238E27FC236}">
                  <a16:creationId xmlns:a16="http://schemas.microsoft.com/office/drawing/2014/main" id="{B7E9396E-3EEB-4521-9E1B-6261C771C82D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121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8" name="CuadroTexto 137">
              <a:extLst>
                <a:ext uri="{FF2B5EF4-FFF2-40B4-BE49-F238E27FC236}">
                  <a16:creationId xmlns:a16="http://schemas.microsoft.com/office/drawing/2014/main" xmlns="" id="{8E51A72A-5854-49CA-9AB4-014B751B5848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38" name="CuadroTexto 137">
              <a:extLst>
                <a:ext uri="{FF2B5EF4-FFF2-40B4-BE49-F238E27FC236}">
                  <a16:creationId xmlns:a16="http://schemas.microsoft.com/office/drawing/2014/main" id="{8E51A72A-5854-49CA-9AB4-014B751B5848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123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9" name="CuadroTexto 138">
              <a:extLst>
                <a:ext uri="{FF2B5EF4-FFF2-40B4-BE49-F238E27FC236}">
                  <a16:creationId xmlns:a16="http://schemas.microsoft.com/office/drawing/2014/main" xmlns="" id="{ADBB5508-3BF3-463B-A0BC-4CA2470C3CC0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39" name="CuadroTexto 138">
              <a:extLst>
                <a:ext uri="{FF2B5EF4-FFF2-40B4-BE49-F238E27FC236}">
                  <a16:creationId xmlns:a16="http://schemas.microsoft.com/office/drawing/2014/main" id="{ADBB5508-3BF3-463B-A0BC-4CA2470C3CC0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122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0" name="CuadroTexto 139">
              <a:extLst>
                <a:ext uri="{FF2B5EF4-FFF2-40B4-BE49-F238E27FC236}">
                  <a16:creationId xmlns:a16="http://schemas.microsoft.com/office/drawing/2014/main" xmlns="" id="{CC388AF5-684C-49D4-AEC4-95DC7C98C2BC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0" name="CuadroTexto 139">
              <a:extLst>
                <a:ext uri="{FF2B5EF4-FFF2-40B4-BE49-F238E27FC236}">
                  <a16:creationId xmlns:a16="http://schemas.microsoft.com/office/drawing/2014/main" id="{CC388AF5-684C-49D4-AEC4-95DC7C98C2BC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125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1" name="CuadroTexto 140">
              <a:extLst>
                <a:ext uri="{FF2B5EF4-FFF2-40B4-BE49-F238E27FC236}">
                  <a16:creationId xmlns:a16="http://schemas.microsoft.com/office/drawing/2014/main" xmlns="" id="{3CB4BCF6-114C-4EA3-9168-D06CE3CA599B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1" name="CuadroTexto 140">
              <a:extLst>
                <a:ext uri="{FF2B5EF4-FFF2-40B4-BE49-F238E27FC236}">
                  <a16:creationId xmlns:a16="http://schemas.microsoft.com/office/drawing/2014/main" id="{3CB4BCF6-114C-4EA3-9168-D06CE3CA599B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124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2" name="CuadroTexto 141">
              <a:extLst>
                <a:ext uri="{FF2B5EF4-FFF2-40B4-BE49-F238E27FC236}">
                  <a16:creationId xmlns:a16="http://schemas.microsoft.com/office/drawing/2014/main" xmlns="" id="{2A948604-5722-4E2B-9D2B-64935DDC10C1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42" name="CuadroTexto 141">
              <a:extLst>
                <a:ext uri="{FF2B5EF4-FFF2-40B4-BE49-F238E27FC236}">
                  <a16:creationId xmlns:a16="http://schemas.microsoft.com/office/drawing/2014/main" id="{2A948604-5722-4E2B-9D2B-64935DDC10C1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135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3" name="CuadroTexto 142">
              <a:extLst>
                <a:ext uri="{FF2B5EF4-FFF2-40B4-BE49-F238E27FC236}">
                  <a16:creationId xmlns:a16="http://schemas.microsoft.com/office/drawing/2014/main" xmlns="" id="{F15F8E92-EF2E-49F2-883E-2CF8689F6473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3" name="CuadroTexto 142">
              <a:extLst>
                <a:ext uri="{FF2B5EF4-FFF2-40B4-BE49-F238E27FC236}">
                  <a16:creationId xmlns:a16="http://schemas.microsoft.com/office/drawing/2014/main" id="{F15F8E92-EF2E-49F2-883E-2CF8689F6473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136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4" name="CuadroTexto 143">
              <a:extLst>
                <a:ext uri="{FF2B5EF4-FFF2-40B4-BE49-F238E27FC236}">
                  <a16:creationId xmlns:a16="http://schemas.microsoft.com/office/drawing/2014/main" xmlns="" id="{A4BB6CB2-9798-4C7E-B766-BBD65EBF806E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4" name="CuadroTexto 143">
              <a:extLst>
                <a:ext uri="{FF2B5EF4-FFF2-40B4-BE49-F238E27FC236}">
                  <a16:creationId xmlns:a16="http://schemas.microsoft.com/office/drawing/2014/main" id="{A4BB6CB2-9798-4C7E-B766-BBD65EBF806E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137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5" name="CuadroTexto 144">
              <a:extLst>
                <a:ext uri="{FF2B5EF4-FFF2-40B4-BE49-F238E27FC236}">
                  <a16:creationId xmlns:a16="http://schemas.microsoft.com/office/drawing/2014/main" xmlns="" id="{128BE6C5-FEB4-4843-A2A6-4CFE3B692CBF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5" name="CuadroTexto 144">
              <a:extLst>
                <a:ext uri="{FF2B5EF4-FFF2-40B4-BE49-F238E27FC236}">
                  <a16:creationId xmlns:a16="http://schemas.microsoft.com/office/drawing/2014/main" id="{128BE6C5-FEB4-4843-A2A6-4CFE3B692CBF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136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6" name="CuadroTexto 145">
              <a:extLst>
                <a:ext uri="{FF2B5EF4-FFF2-40B4-BE49-F238E27FC236}">
                  <a16:creationId xmlns:a16="http://schemas.microsoft.com/office/drawing/2014/main" xmlns="" id="{1A016383-5D02-4461-9B41-B35043E8630C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6" name="CuadroTexto 145">
              <a:extLst>
                <a:ext uri="{FF2B5EF4-FFF2-40B4-BE49-F238E27FC236}">
                  <a16:creationId xmlns:a16="http://schemas.microsoft.com/office/drawing/2014/main" id="{1A016383-5D02-4461-9B41-B35043E8630C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139</xdr:row>
      <xdr:rowOff>0</xdr:rowOff>
    </xdr:from>
    <xdr:ext cx="307777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xmlns="" id="{1F462F20-2119-40CB-8FB2-4E97BF3F1189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140</xdr:row>
      <xdr:rowOff>0</xdr:rowOff>
    </xdr:from>
    <xdr:ext cx="280077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xmlns="" id="{807E9F35-EB4B-4917-904A-EB7AC63CD2A8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150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9" name="CuadroTexto 148">
              <a:extLst>
                <a:ext uri="{FF2B5EF4-FFF2-40B4-BE49-F238E27FC236}">
                  <a16:creationId xmlns:a16="http://schemas.microsoft.com/office/drawing/2014/main" xmlns="" id="{E3CF7B35-AE94-40DA-B523-7B6DE25C656C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9" name="CuadroTexto 148">
              <a:extLst>
                <a:ext uri="{FF2B5EF4-FFF2-40B4-BE49-F238E27FC236}">
                  <a16:creationId xmlns:a16="http://schemas.microsoft.com/office/drawing/2014/main" id="{E3CF7B35-AE94-40DA-B523-7B6DE25C656C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148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0" name="CuadroTexto 149">
              <a:extLst>
                <a:ext uri="{FF2B5EF4-FFF2-40B4-BE49-F238E27FC236}">
                  <a16:creationId xmlns:a16="http://schemas.microsoft.com/office/drawing/2014/main" xmlns="" id="{88F3FA05-571E-4C0B-B0FA-803D009F94B4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0" name="CuadroTexto 149">
              <a:extLst>
                <a:ext uri="{FF2B5EF4-FFF2-40B4-BE49-F238E27FC236}">
                  <a16:creationId xmlns:a16="http://schemas.microsoft.com/office/drawing/2014/main" id="{88F3FA05-571E-4C0B-B0FA-803D009F94B4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147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1" name="CuadroTexto 150">
              <a:extLst>
                <a:ext uri="{FF2B5EF4-FFF2-40B4-BE49-F238E27FC236}">
                  <a16:creationId xmlns:a16="http://schemas.microsoft.com/office/drawing/2014/main" xmlns="" id="{51707493-E209-4DBA-AA16-6BA1B8E96C95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1" name="CuadroTexto 150">
              <a:extLst>
                <a:ext uri="{FF2B5EF4-FFF2-40B4-BE49-F238E27FC236}">
                  <a16:creationId xmlns:a16="http://schemas.microsoft.com/office/drawing/2014/main" id="{51707493-E209-4DBA-AA16-6BA1B8E96C95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147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2" name="CuadroTexto 151">
              <a:extLst>
                <a:ext uri="{FF2B5EF4-FFF2-40B4-BE49-F238E27FC236}">
                  <a16:creationId xmlns:a16="http://schemas.microsoft.com/office/drawing/2014/main" xmlns="" id="{96E04DA4-2031-4078-8E43-F6D1A3DBFEAB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2" name="CuadroTexto 151">
              <a:extLst>
                <a:ext uri="{FF2B5EF4-FFF2-40B4-BE49-F238E27FC236}">
                  <a16:creationId xmlns:a16="http://schemas.microsoft.com/office/drawing/2014/main" id="{96E04DA4-2031-4078-8E43-F6D1A3DBFEAB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147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3" name="CuadroTexto 152">
              <a:extLst>
                <a:ext uri="{FF2B5EF4-FFF2-40B4-BE49-F238E27FC236}">
                  <a16:creationId xmlns:a16="http://schemas.microsoft.com/office/drawing/2014/main" xmlns="" id="{68FDB95F-95A4-4C00-8B0A-63864E108093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3" name="CuadroTexto 152">
              <a:extLst>
                <a:ext uri="{FF2B5EF4-FFF2-40B4-BE49-F238E27FC236}">
                  <a16:creationId xmlns:a16="http://schemas.microsoft.com/office/drawing/2014/main" id="{68FDB95F-95A4-4C00-8B0A-63864E108093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148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4" name="CuadroTexto 153">
              <a:extLst>
                <a:ext uri="{FF2B5EF4-FFF2-40B4-BE49-F238E27FC236}">
                  <a16:creationId xmlns:a16="http://schemas.microsoft.com/office/drawing/2014/main" xmlns="" id="{CFA55749-D6DA-4869-A5D0-4A15CE416BCF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4" name="CuadroTexto 153">
              <a:extLst>
                <a:ext uri="{FF2B5EF4-FFF2-40B4-BE49-F238E27FC236}">
                  <a16:creationId xmlns:a16="http://schemas.microsoft.com/office/drawing/2014/main" id="{CFA55749-D6DA-4869-A5D0-4A15CE416BCF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149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5" name="CuadroTexto 154">
              <a:extLst>
                <a:ext uri="{FF2B5EF4-FFF2-40B4-BE49-F238E27FC236}">
                  <a16:creationId xmlns:a16="http://schemas.microsoft.com/office/drawing/2014/main" xmlns="" id="{1854372D-A520-42E3-9939-52C515703176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5" name="CuadroTexto 154">
              <a:extLst>
                <a:ext uri="{FF2B5EF4-FFF2-40B4-BE49-F238E27FC236}">
                  <a16:creationId xmlns:a16="http://schemas.microsoft.com/office/drawing/2014/main" id="{1854372D-A520-42E3-9939-52C515703176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150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6" name="CuadroTexto 155">
              <a:extLst>
                <a:ext uri="{FF2B5EF4-FFF2-40B4-BE49-F238E27FC236}">
                  <a16:creationId xmlns:a16="http://schemas.microsoft.com/office/drawing/2014/main" xmlns="" id="{9064C567-75DE-45C5-93D0-05F1B9D4EBEF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6" name="CuadroTexto 155">
              <a:extLst>
                <a:ext uri="{FF2B5EF4-FFF2-40B4-BE49-F238E27FC236}">
                  <a16:creationId xmlns:a16="http://schemas.microsoft.com/office/drawing/2014/main" id="{9064C567-75DE-45C5-93D0-05F1B9D4EBEF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151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7" name="CuadroTexto 156">
              <a:extLst>
                <a:ext uri="{FF2B5EF4-FFF2-40B4-BE49-F238E27FC236}">
                  <a16:creationId xmlns:a16="http://schemas.microsoft.com/office/drawing/2014/main" xmlns="" id="{44C9C980-E8DA-48E8-B45A-09F645840AE3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7" name="CuadroTexto 156">
              <a:extLst>
                <a:ext uri="{FF2B5EF4-FFF2-40B4-BE49-F238E27FC236}">
                  <a16:creationId xmlns:a16="http://schemas.microsoft.com/office/drawing/2014/main" id="{44C9C980-E8DA-48E8-B45A-09F645840AE3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151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8" name="CuadroTexto 157">
              <a:extLst>
                <a:ext uri="{FF2B5EF4-FFF2-40B4-BE49-F238E27FC236}">
                  <a16:creationId xmlns:a16="http://schemas.microsoft.com/office/drawing/2014/main" xmlns="" id="{1627A115-2E41-49C3-9396-FD3027550336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8" name="CuadroTexto 157">
              <a:extLst>
                <a:ext uri="{FF2B5EF4-FFF2-40B4-BE49-F238E27FC236}">
                  <a16:creationId xmlns:a16="http://schemas.microsoft.com/office/drawing/2014/main" id="{1627A115-2E41-49C3-9396-FD3027550336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153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9" name="CuadroTexto 158">
              <a:extLst>
                <a:ext uri="{FF2B5EF4-FFF2-40B4-BE49-F238E27FC236}">
                  <a16:creationId xmlns:a16="http://schemas.microsoft.com/office/drawing/2014/main" xmlns="" id="{E9210026-6344-4D36-B4F9-A58A30F04417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9" name="CuadroTexto 158">
              <a:extLst>
                <a:ext uri="{FF2B5EF4-FFF2-40B4-BE49-F238E27FC236}">
                  <a16:creationId xmlns:a16="http://schemas.microsoft.com/office/drawing/2014/main" id="{E9210026-6344-4D36-B4F9-A58A30F04417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146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0" name="CuadroTexto 159">
              <a:extLst>
                <a:ext uri="{FF2B5EF4-FFF2-40B4-BE49-F238E27FC236}">
                  <a16:creationId xmlns:a16="http://schemas.microsoft.com/office/drawing/2014/main" xmlns="" id="{EADD84BB-5E40-4FCC-A925-8812558BC10E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0" name="CuadroTexto 159">
              <a:extLst>
                <a:ext uri="{FF2B5EF4-FFF2-40B4-BE49-F238E27FC236}">
                  <a16:creationId xmlns:a16="http://schemas.microsoft.com/office/drawing/2014/main" id="{EADD84BB-5E40-4FCC-A925-8812558BC10E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147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1" name="CuadroTexto 160">
              <a:extLst>
                <a:ext uri="{FF2B5EF4-FFF2-40B4-BE49-F238E27FC236}">
                  <a16:creationId xmlns:a16="http://schemas.microsoft.com/office/drawing/2014/main" xmlns="" id="{1D2A6160-8003-46A1-8040-6BCD16127EB9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1" name="CuadroTexto 160">
              <a:extLst>
                <a:ext uri="{FF2B5EF4-FFF2-40B4-BE49-F238E27FC236}">
                  <a16:creationId xmlns:a16="http://schemas.microsoft.com/office/drawing/2014/main" id="{1D2A6160-8003-46A1-8040-6BCD16127EB9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148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2" name="CuadroTexto 161">
              <a:extLst>
                <a:ext uri="{FF2B5EF4-FFF2-40B4-BE49-F238E27FC236}">
                  <a16:creationId xmlns:a16="http://schemas.microsoft.com/office/drawing/2014/main" xmlns="" id="{4E8457FA-E0B0-4C7D-B7D1-11D32EB88AB3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2" name="CuadroTexto 161">
              <a:extLst>
                <a:ext uri="{FF2B5EF4-FFF2-40B4-BE49-F238E27FC236}">
                  <a16:creationId xmlns:a16="http://schemas.microsoft.com/office/drawing/2014/main" id="{4E8457FA-E0B0-4C7D-B7D1-11D32EB88AB3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150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3" name="CuadroTexto 162">
              <a:extLst>
                <a:ext uri="{FF2B5EF4-FFF2-40B4-BE49-F238E27FC236}">
                  <a16:creationId xmlns:a16="http://schemas.microsoft.com/office/drawing/2014/main" xmlns="" id="{9DD996E7-0CCD-474F-86A2-D55A3A5C628C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3" name="CuadroTexto 162">
              <a:extLst>
                <a:ext uri="{FF2B5EF4-FFF2-40B4-BE49-F238E27FC236}">
                  <a16:creationId xmlns:a16="http://schemas.microsoft.com/office/drawing/2014/main" id="{9DD996E7-0CCD-474F-86A2-D55A3A5C628C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149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4" name="CuadroTexto 163">
              <a:extLst>
                <a:ext uri="{FF2B5EF4-FFF2-40B4-BE49-F238E27FC236}">
                  <a16:creationId xmlns:a16="http://schemas.microsoft.com/office/drawing/2014/main" xmlns="" id="{7A7E6837-01C7-4F65-B871-54113D7CB6C9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4" name="CuadroTexto 163">
              <a:extLst>
                <a:ext uri="{FF2B5EF4-FFF2-40B4-BE49-F238E27FC236}">
                  <a16:creationId xmlns:a16="http://schemas.microsoft.com/office/drawing/2014/main" id="{7A7E6837-01C7-4F65-B871-54113D7CB6C9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152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5" name="CuadroTexto 164">
              <a:extLst>
                <a:ext uri="{FF2B5EF4-FFF2-40B4-BE49-F238E27FC236}">
                  <a16:creationId xmlns:a16="http://schemas.microsoft.com/office/drawing/2014/main" xmlns="" id="{7ECFBB0C-F830-4BF9-A83D-6EAE336CE2C8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5" name="CuadroTexto 164">
              <a:extLst>
                <a:ext uri="{FF2B5EF4-FFF2-40B4-BE49-F238E27FC236}">
                  <a16:creationId xmlns:a16="http://schemas.microsoft.com/office/drawing/2014/main" id="{7ECFBB0C-F830-4BF9-A83D-6EAE336CE2C8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151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6" name="CuadroTexto 165">
              <a:extLst>
                <a:ext uri="{FF2B5EF4-FFF2-40B4-BE49-F238E27FC236}">
                  <a16:creationId xmlns:a16="http://schemas.microsoft.com/office/drawing/2014/main" xmlns="" id="{1D9684E8-9228-4BD2-BD5F-53C6B55287A3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66" name="CuadroTexto 165">
              <a:extLst>
                <a:ext uri="{FF2B5EF4-FFF2-40B4-BE49-F238E27FC236}">
                  <a16:creationId xmlns:a16="http://schemas.microsoft.com/office/drawing/2014/main" id="{1D9684E8-9228-4BD2-BD5F-53C6B55287A3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162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7" name="CuadroTexto 166">
              <a:extLst>
                <a:ext uri="{FF2B5EF4-FFF2-40B4-BE49-F238E27FC236}">
                  <a16:creationId xmlns:a16="http://schemas.microsoft.com/office/drawing/2014/main" xmlns="" id="{AC51E892-D390-42F8-8313-9F7550FBBE32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7" name="CuadroTexto 166">
              <a:extLst>
                <a:ext uri="{FF2B5EF4-FFF2-40B4-BE49-F238E27FC236}">
                  <a16:creationId xmlns:a16="http://schemas.microsoft.com/office/drawing/2014/main" id="{AC51E892-D390-42F8-8313-9F7550FBBE32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163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8" name="CuadroTexto 167">
              <a:extLst>
                <a:ext uri="{FF2B5EF4-FFF2-40B4-BE49-F238E27FC236}">
                  <a16:creationId xmlns:a16="http://schemas.microsoft.com/office/drawing/2014/main" xmlns="" id="{CABA62A2-414D-45B3-BF48-FA727D1C9CF8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8" name="CuadroTexto 167">
              <a:extLst>
                <a:ext uri="{FF2B5EF4-FFF2-40B4-BE49-F238E27FC236}">
                  <a16:creationId xmlns:a16="http://schemas.microsoft.com/office/drawing/2014/main" id="{CABA62A2-414D-45B3-BF48-FA727D1C9CF8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164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9" name="CuadroTexto 168">
              <a:extLst>
                <a:ext uri="{FF2B5EF4-FFF2-40B4-BE49-F238E27FC236}">
                  <a16:creationId xmlns:a16="http://schemas.microsoft.com/office/drawing/2014/main" xmlns="" id="{2E20FA1C-97C9-4964-A5CD-667C8CD78E95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69" name="CuadroTexto 168">
              <a:extLst>
                <a:ext uri="{FF2B5EF4-FFF2-40B4-BE49-F238E27FC236}">
                  <a16:creationId xmlns:a16="http://schemas.microsoft.com/office/drawing/2014/main" id="{2E20FA1C-97C9-4964-A5CD-667C8CD78E95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163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0" name="CuadroTexto 169">
              <a:extLst>
                <a:ext uri="{FF2B5EF4-FFF2-40B4-BE49-F238E27FC236}">
                  <a16:creationId xmlns:a16="http://schemas.microsoft.com/office/drawing/2014/main" xmlns="" id="{6CB76D0A-DA37-46E9-8D8A-7ED6903E0351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0" name="CuadroTexto 169">
              <a:extLst>
                <a:ext uri="{FF2B5EF4-FFF2-40B4-BE49-F238E27FC236}">
                  <a16:creationId xmlns:a16="http://schemas.microsoft.com/office/drawing/2014/main" id="{6CB76D0A-DA37-46E9-8D8A-7ED6903E0351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166</xdr:row>
      <xdr:rowOff>0</xdr:rowOff>
    </xdr:from>
    <xdr:ext cx="307777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xmlns="" id="{EF398623-2382-46ED-85AD-36D3779B7E61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167</xdr:row>
      <xdr:rowOff>0</xdr:rowOff>
    </xdr:from>
    <xdr:ext cx="280077" cy="172227"/>
    <xdr:sp macro="" textlink="">
      <xdr:nvSpPr>
        <xdr:cNvPr id="172" name="CuadroTexto 171">
          <a:extLst>
            <a:ext uri="{FF2B5EF4-FFF2-40B4-BE49-F238E27FC236}">
              <a16:creationId xmlns:a16="http://schemas.microsoft.com/office/drawing/2014/main" xmlns="" id="{E39C3BE6-0466-497B-A5C0-20EF3C997BD1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176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3" name="CuadroTexto 172">
              <a:extLst>
                <a:ext uri="{FF2B5EF4-FFF2-40B4-BE49-F238E27FC236}">
                  <a16:creationId xmlns:a16="http://schemas.microsoft.com/office/drawing/2014/main" xmlns="" id="{8DD5EE73-9702-40BD-97B5-0112C270CBAD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3" name="CuadroTexto 172">
              <a:extLst>
                <a:ext uri="{FF2B5EF4-FFF2-40B4-BE49-F238E27FC236}">
                  <a16:creationId xmlns:a16="http://schemas.microsoft.com/office/drawing/2014/main" id="{8DD5EE73-9702-40BD-97B5-0112C270CBAD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174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4" name="CuadroTexto 173">
              <a:extLst>
                <a:ext uri="{FF2B5EF4-FFF2-40B4-BE49-F238E27FC236}">
                  <a16:creationId xmlns:a16="http://schemas.microsoft.com/office/drawing/2014/main" xmlns="" id="{1D943FEA-24E9-493A-A495-B68B8BCF814A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4" name="CuadroTexto 173">
              <a:extLst>
                <a:ext uri="{FF2B5EF4-FFF2-40B4-BE49-F238E27FC236}">
                  <a16:creationId xmlns:a16="http://schemas.microsoft.com/office/drawing/2014/main" id="{1D943FEA-24E9-493A-A495-B68B8BCF814A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173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5" name="CuadroTexto 174">
              <a:extLst>
                <a:ext uri="{FF2B5EF4-FFF2-40B4-BE49-F238E27FC236}">
                  <a16:creationId xmlns:a16="http://schemas.microsoft.com/office/drawing/2014/main" xmlns="" id="{EBC55EA7-7287-41C1-84D4-F4DA260FD26A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5" name="CuadroTexto 174">
              <a:extLst>
                <a:ext uri="{FF2B5EF4-FFF2-40B4-BE49-F238E27FC236}">
                  <a16:creationId xmlns:a16="http://schemas.microsoft.com/office/drawing/2014/main" id="{EBC55EA7-7287-41C1-84D4-F4DA260FD26A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173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6" name="CuadroTexto 175">
              <a:extLst>
                <a:ext uri="{FF2B5EF4-FFF2-40B4-BE49-F238E27FC236}">
                  <a16:creationId xmlns:a16="http://schemas.microsoft.com/office/drawing/2014/main" xmlns="" id="{F151E6E3-5D4B-4144-95CB-E818747DBA41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6" name="CuadroTexto 175">
              <a:extLst>
                <a:ext uri="{FF2B5EF4-FFF2-40B4-BE49-F238E27FC236}">
                  <a16:creationId xmlns:a16="http://schemas.microsoft.com/office/drawing/2014/main" id="{F151E6E3-5D4B-4144-95CB-E818747DBA41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173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7" name="CuadroTexto 176">
              <a:extLst>
                <a:ext uri="{FF2B5EF4-FFF2-40B4-BE49-F238E27FC236}">
                  <a16:creationId xmlns:a16="http://schemas.microsoft.com/office/drawing/2014/main" xmlns="" id="{7FDA8404-8BB7-42ED-A8CE-E829E333E432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7" name="CuadroTexto 176">
              <a:extLst>
                <a:ext uri="{FF2B5EF4-FFF2-40B4-BE49-F238E27FC236}">
                  <a16:creationId xmlns:a16="http://schemas.microsoft.com/office/drawing/2014/main" id="{7FDA8404-8BB7-42ED-A8CE-E829E333E432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174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8" name="CuadroTexto 177">
              <a:extLst>
                <a:ext uri="{FF2B5EF4-FFF2-40B4-BE49-F238E27FC236}">
                  <a16:creationId xmlns:a16="http://schemas.microsoft.com/office/drawing/2014/main" xmlns="" id="{D080F9E6-C86F-4316-8C3E-08597CF24B97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8" name="CuadroTexto 177">
              <a:extLst>
                <a:ext uri="{FF2B5EF4-FFF2-40B4-BE49-F238E27FC236}">
                  <a16:creationId xmlns:a16="http://schemas.microsoft.com/office/drawing/2014/main" id="{D080F9E6-C86F-4316-8C3E-08597CF24B97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175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9" name="CuadroTexto 178">
              <a:extLst>
                <a:ext uri="{FF2B5EF4-FFF2-40B4-BE49-F238E27FC236}">
                  <a16:creationId xmlns:a16="http://schemas.microsoft.com/office/drawing/2014/main" xmlns="" id="{A92D1C78-CE57-4589-868C-96BA3FEECE4E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79" name="CuadroTexto 178">
              <a:extLst>
                <a:ext uri="{FF2B5EF4-FFF2-40B4-BE49-F238E27FC236}">
                  <a16:creationId xmlns:a16="http://schemas.microsoft.com/office/drawing/2014/main" id="{A92D1C78-CE57-4589-868C-96BA3FEECE4E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176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0" name="CuadroTexto 179">
              <a:extLst>
                <a:ext uri="{FF2B5EF4-FFF2-40B4-BE49-F238E27FC236}">
                  <a16:creationId xmlns:a16="http://schemas.microsoft.com/office/drawing/2014/main" xmlns="" id="{4AEBAB3D-9DB1-473A-9CE2-F6F6697FC37F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0" name="CuadroTexto 179">
              <a:extLst>
                <a:ext uri="{FF2B5EF4-FFF2-40B4-BE49-F238E27FC236}">
                  <a16:creationId xmlns:a16="http://schemas.microsoft.com/office/drawing/2014/main" id="{4AEBAB3D-9DB1-473A-9CE2-F6F6697FC37F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177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1" name="CuadroTexto 180">
              <a:extLst>
                <a:ext uri="{FF2B5EF4-FFF2-40B4-BE49-F238E27FC236}">
                  <a16:creationId xmlns:a16="http://schemas.microsoft.com/office/drawing/2014/main" xmlns="" id="{F6921353-CF6D-400E-B4E4-BD7C5A5A8868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1" name="CuadroTexto 180">
              <a:extLst>
                <a:ext uri="{FF2B5EF4-FFF2-40B4-BE49-F238E27FC236}">
                  <a16:creationId xmlns:a16="http://schemas.microsoft.com/office/drawing/2014/main" id="{F6921353-CF6D-400E-B4E4-BD7C5A5A8868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177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2" name="CuadroTexto 181">
              <a:extLst>
                <a:ext uri="{FF2B5EF4-FFF2-40B4-BE49-F238E27FC236}">
                  <a16:creationId xmlns:a16="http://schemas.microsoft.com/office/drawing/2014/main" xmlns="" id="{41DE8974-610D-495F-B171-B8DCC327C465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2" name="CuadroTexto 181">
              <a:extLst>
                <a:ext uri="{FF2B5EF4-FFF2-40B4-BE49-F238E27FC236}">
                  <a16:creationId xmlns:a16="http://schemas.microsoft.com/office/drawing/2014/main" id="{41DE8974-610D-495F-B171-B8DCC327C465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179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3" name="CuadroTexto 182">
              <a:extLst>
                <a:ext uri="{FF2B5EF4-FFF2-40B4-BE49-F238E27FC236}">
                  <a16:creationId xmlns:a16="http://schemas.microsoft.com/office/drawing/2014/main" xmlns="" id="{0EE577E0-B6AD-4ED8-98F0-30F042D73CDD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83" name="CuadroTexto 182">
              <a:extLst>
                <a:ext uri="{FF2B5EF4-FFF2-40B4-BE49-F238E27FC236}">
                  <a16:creationId xmlns:a16="http://schemas.microsoft.com/office/drawing/2014/main" id="{0EE577E0-B6AD-4ED8-98F0-30F042D73CDD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172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4" name="CuadroTexto 183">
              <a:extLst>
                <a:ext uri="{FF2B5EF4-FFF2-40B4-BE49-F238E27FC236}">
                  <a16:creationId xmlns:a16="http://schemas.microsoft.com/office/drawing/2014/main" xmlns="" id="{A9B1A953-6EDE-450B-9A35-BD9DC7112F8E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4" name="CuadroTexto 183">
              <a:extLst>
                <a:ext uri="{FF2B5EF4-FFF2-40B4-BE49-F238E27FC236}">
                  <a16:creationId xmlns:a16="http://schemas.microsoft.com/office/drawing/2014/main" id="{A9B1A953-6EDE-450B-9A35-BD9DC7112F8E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173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5" name="CuadroTexto 184">
              <a:extLst>
                <a:ext uri="{FF2B5EF4-FFF2-40B4-BE49-F238E27FC236}">
                  <a16:creationId xmlns:a16="http://schemas.microsoft.com/office/drawing/2014/main" xmlns="" id="{E496774E-20D2-4216-B0FE-8EC00BF64383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5" name="CuadroTexto 184">
              <a:extLst>
                <a:ext uri="{FF2B5EF4-FFF2-40B4-BE49-F238E27FC236}">
                  <a16:creationId xmlns:a16="http://schemas.microsoft.com/office/drawing/2014/main" id="{E496774E-20D2-4216-B0FE-8EC00BF64383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174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6" name="CuadroTexto 185">
              <a:extLst>
                <a:ext uri="{FF2B5EF4-FFF2-40B4-BE49-F238E27FC236}">
                  <a16:creationId xmlns:a16="http://schemas.microsoft.com/office/drawing/2014/main" xmlns="" id="{A90A4D69-030C-4D15-9364-7BCD7B4AC2DD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6" name="CuadroTexto 185">
              <a:extLst>
                <a:ext uri="{FF2B5EF4-FFF2-40B4-BE49-F238E27FC236}">
                  <a16:creationId xmlns:a16="http://schemas.microsoft.com/office/drawing/2014/main" id="{A90A4D69-030C-4D15-9364-7BCD7B4AC2DD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176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7" name="CuadroTexto 186">
              <a:extLst>
                <a:ext uri="{FF2B5EF4-FFF2-40B4-BE49-F238E27FC236}">
                  <a16:creationId xmlns:a16="http://schemas.microsoft.com/office/drawing/2014/main" xmlns="" id="{E902954C-883A-441E-A4BF-B119FA76C4FD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7" name="CuadroTexto 186">
              <a:extLst>
                <a:ext uri="{FF2B5EF4-FFF2-40B4-BE49-F238E27FC236}">
                  <a16:creationId xmlns:a16="http://schemas.microsoft.com/office/drawing/2014/main" id="{E902954C-883A-441E-A4BF-B119FA76C4FD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175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8" name="CuadroTexto 187">
              <a:extLst>
                <a:ext uri="{FF2B5EF4-FFF2-40B4-BE49-F238E27FC236}">
                  <a16:creationId xmlns:a16="http://schemas.microsoft.com/office/drawing/2014/main" xmlns="" id="{C43C49C7-A5E2-4ADA-AE5F-D55C9CF6079E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8" name="CuadroTexto 187">
              <a:extLst>
                <a:ext uri="{FF2B5EF4-FFF2-40B4-BE49-F238E27FC236}">
                  <a16:creationId xmlns:a16="http://schemas.microsoft.com/office/drawing/2014/main" id="{C43C49C7-A5E2-4ADA-AE5F-D55C9CF6079E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178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9" name="CuadroTexto 188">
              <a:extLst>
                <a:ext uri="{FF2B5EF4-FFF2-40B4-BE49-F238E27FC236}">
                  <a16:creationId xmlns:a16="http://schemas.microsoft.com/office/drawing/2014/main" xmlns="" id="{15FBE8D0-56D9-48A5-BD1A-2986BE9DF5DE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89" name="CuadroTexto 188">
              <a:extLst>
                <a:ext uri="{FF2B5EF4-FFF2-40B4-BE49-F238E27FC236}">
                  <a16:creationId xmlns:a16="http://schemas.microsoft.com/office/drawing/2014/main" id="{15FBE8D0-56D9-48A5-BD1A-2986BE9DF5DE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177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0" name="CuadroTexto 189">
              <a:extLst>
                <a:ext uri="{FF2B5EF4-FFF2-40B4-BE49-F238E27FC236}">
                  <a16:creationId xmlns:a16="http://schemas.microsoft.com/office/drawing/2014/main" xmlns="" id="{2D5060E7-D527-45FB-9226-86A8BC312299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190" name="CuadroTexto 189">
              <a:extLst>
                <a:ext uri="{FF2B5EF4-FFF2-40B4-BE49-F238E27FC236}">
                  <a16:creationId xmlns:a16="http://schemas.microsoft.com/office/drawing/2014/main" id="{2D5060E7-D527-45FB-9226-86A8BC312299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188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1" name="CuadroTexto 190">
              <a:extLst>
                <a:ext uri="{FF2B5EF4-FFF2-40B4-BE49-F238E27FC236}">
                  <a16:creationId xmlns:a16="http://schemas.microsoft.com/office/drawing/2014/main" xmlns="" id="{031796A3-5B26-4D3A-91AF-929347D60D81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1" name="CuadroTexto 190">
              <a:extLst>
                <a:ext uri="{FF2B5EF4-FFF2-40B4-BE49-F238E27FC236}">
                  <a16:creationId xmlns:a16="http://schemas.microsoft.com/office/drawing/2014/main" id="{031796A3-5B26-4D3A-91AF-929347D60D81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189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2" name="CuadroTexto 191">
              <a:extLst>
                <a:ext uri="{FF2B5EF4-FFF2-40B4-BE49-F238E27FC236}">
                  <a16:creationId xmlns:a16="http://schemas.microsoft.com/office/drawing/2014/main" xmlns="" id="{987B1C00-0509-47C2-8930-1DCD3B0D81C0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2" name="CuadroTexto 191">
              <a:extLst>
                <a:ext uri="{FF2B5EF4-FFF2-40B4-BE49-F238E27FC236}">
                  <a16:creationId xmlns:a16="http://schemas.microsoft.com/office/drawing/2014/main" id="{987B1C00-0509-47C2-8930-1DCD3B0D81C0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190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3" name="CuadroTexto 192">
              <a:extLst>
                <a:ext uri="{FF2B5EF4-FFF2-40B4-BE49-F238E27FC236}">
                  <a16:creationId xmlns:a16="http://schemas.microsoft.com/office/drawing/2014/main" xmlns="" id="{D1474453-4F2E-4786-A495-7FEC379DE4CC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3" name="CuadroTexto 192">
              <a:extLst>
                <a:ext uri="{FF2B5EF4-FFF2-40B4-BE49-F238E27FC236}">
                  <a16:creationId xmlns:a16="http://schemas.microsoft.com/office/drawing/2014/main" id="{D1474453-4F2E-4786-A495-7FEC379DE4CC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189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4" name="CuadroTexto 193">
              <a:extLst>
                <a:ext uri="{FF2B5EF4-FFF2-40B4-BE49-F238E27FC236}">
                  <a16:creationId xmlns:a16="http://schemas.microsoft.com/office/drawing/2014/main" xmlns="" id="{3B870B50-7B71-4E74-8C1D-21A83FCFFA81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4" name="CuadroTexto 193">
              <a:extLst>
                <a:ext uri="{FF2B5EF4-FFF2-40B4-BE49-F238E27FC236}">
                  <a16:creationId xmlns:a16="http://schemas.microsoft.com/office/drawing/2014/main" id="{3B870B50-7B71-4E74-8C1D-21A83FCFFA81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192</xdr:row>
      <xdr:rowOff>0</xdr:rowOff>
    </xdr:from>
    <xdr:ext cx="307777" cy="17222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xmlns="" id="{8521C14C-9EEB-43E6-A893-9F01992BAE7E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193</xdr:row>
      <xdr:rowOff>0</xdr:rowOff>
    </xdr:from>
    <xdr:ext cx="280077" cy="17222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xmlns="" id="{401C2543-BCF5-4815-A59A-AC10861B7BEC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202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7" name="CuadroTexto 196">
              <a:extLst>
                <a:ext uri="{FF2B5EF4-FFF2-40B4-BE49-F238E27FC236}">
                  <a16:creationId xmlns:a16="http://schemas.microsoft.com/office/drawing/2014/main" xmlns="" id="{C8931ED3-2476-4045-998D-69F4AB39A7FE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7" name="CuadroTexto 196">
              <a:extLst>
                <a:ext uri="{FF2B5EF4-FFF2-40B4-BE49-F238E27FC236}">
                  <a16:creationId xmlns:a16="http://schemas.microsoft.com/office/drawing/2014/main" id="{C8931ED3-2476-4045-998D-69F4AB39A7FE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200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8" name="CuadroTexto 197">
              <a:extLst>
                <a:ext uri="{FF2B5EF4-FFF2-40B4-BE49-F238E27FC236}">
                  <a16:creationId xmlns:a16="http://schemas.microsoft.com/office/drawing/2014/main" xmlns="" id="{81A128F1-EC60-4249-8B1F-361EC02BA542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8" name="CuadroTexto 197">
              <a:extLst>
                <a:ext uri="{FF2B5EF4-FFF2-40B4-BE49-F238E27FC236}">
                  <a16:creationId xmlns:a16="http://schemas.microsoft.com/office/drawing/2014/main" id="{81A128F1-EC60-4249-8B1F-361EC02BA542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199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9" name="CuadroTexto 198">
              <a:extLst>
                <a:ext uri="{FF2B5EF4-FFF2-40B4-BE49-F238E27FC236}">
                  <a16:creationId xmlns:a16="http://schemas.microsoft.com/office/drawing/2014/main" xmlns="" id="{152E9ADB-3A92-4DFA-B2A3-B0195959D37F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9" name="CuadroTexto 198">
              <a:extLst>
                <a:ext uri="{FF2B5EF4-FFF2-40B4-BE49-F238E27FC236}">
                  <a16:creationId xmlns:a16="http://schemas.microsoft.com/office/drawing/2014/main" id="{152E9ADB-3A92-4DFA-B2A3-B0195959D37F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199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0" name="CuadroTexto 199">
              <a:extLst>
                <a:ext uri="{FF2B5EF4-FFF2-40B4-BE49-F238E27FC236}">
                  <a16:creationId xmlns:a16="http://schemas.microsoft.com/office/drawing/2014/main" xmlns="" id="{AB5AEF22-BEA8-49E8-A687-63C9AF443EED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0" name="CuadroTexto 199">
              <a:extLst>
                <a:ext uri="{FF2B5EF4-FFF2-40B4-BE49-F238E27FC236}">
                  <a16:creationId xmlns:a16="http://schemas.microsoft.com/office/drawing/2014/main" id="{AB5AEF22-BEA8-49E8-A687-63C9AF443EED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199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1" name="CuadroTexto 200">
              <a:extLst>
                <a:ext uri="{FF2B5EF4-FFF2-40B4-BE49-F238E27FC236}">
                  <a16:creationId xmlns:a16="http://schemas.microsoft.com/office/drawing/2014/main" xmlns="" id="{B52FF26B-2771-478D-A500-557DFA0D94EA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1" name="CuadroTexto 200">
              <a:extLst>
                <a:ext uri="{FF2B5EF4-FFF2-40B4-BE49-F238E27FC236}">
                  <a16:creationId xmlns:a16="http://schemas.microsoft.com/office/drawing/2014/main" id="{B52FF26B-2771-478D-A500-557DFA0D94EA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200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2" name="CuadroTexto 201">
              <a:extLst>
                <a:ext uri="{FF2B5EF4-FFF2-40B4-BE49-F238E27FC236}">
                  <a16:creationId xmlns:a16="http://schemas.microsoft.com/office/drawing/2014/main" xmlns="" id="{6A9BEA84-BC3C-4CFC-AA73-F9B5A72CE710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2" name="CuadroTexto 201">
              <a:extLst>
                <a:ext uri="{FF2B5EF4-FFF2-40B4-BE49-F238E27FC236}">
                  <a16:creationId xmlns:a16="http://schemas.microsoft.com/office/drawing/2014/main" id="{6A9BEA84-BC3C-4CFC-AA73-F9B5A72CE710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201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3" name="CuadroTexto 202">
              <a:extLst>
                <a:ext uri="{FF2B5EF4-FFF2-40B4-BE49-F238E27FC236}">
                  <a16:creationId xmlns:a16="http://schemas.microsoft.com/office/drawing/2014/main" xmlns="" id="{32D5595D-BBF7-4FC9-AE86-A60B3A079ADB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3" name="CuadroTexto 202">
              <a:extLst>
                <a:ext uri="{FF2B5EF4-FFF2-40B4-BE49-F238E27FC236}">
                  <a16:creationId xmlns:a16="http://schemas.microsoft.com/office/drawing/2014/main" id="{32D5595D-BBF7-4FC9-AE86-A60B3A079ADB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202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4" name="CuadroTexto 203">
              <a:extLst>
                <a:ext uri="{FF2B5EF4-FFF2-40B4-BE49-F238E27FC236}">
                  <a16:creationId xmlns:a16="http://schemas.microsoft.com/office/drawing/2014/main" xmlns="" id="{5A700765-7C2B-4CE6-9D7E-BD9F16570413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4" name="CuadroTexto 203">
              <a:extLst>
                <a:ext uri="{FF2B5EF4-FFF2-40B4-BE49-F238E27FC236}">
                  <a16:creationId xmlns:a16="http://schemas.microsoft.com/office/drawing/2014/main" id="{5A700765-7C2B-4CE6-9D7E-BD9F16570413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203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5" name="CuadroTexto 204">
              <a:extLst>
                <a:ext uri="{FF2B5EF4-FFF2-40B4-BE49-F238E27FC236}">
                  <a16:creationId xmlns:a16="http://schemas.microsoft.com/office/drawing/2014/main" xmlns="" id="{4C64D511-50D9-4007-9363-BF121BC3FB49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5" name="CuadroTexto 204">
              <a:extLst>
                <a:ext uri="{FF2B5EF4-FFF2-40B4-BE49-F238E27FC236}">
                  <a16:creationId xmlns:a16="http://schemas.microsoft.com/office/drawing/2014/main" id="{4C64D511-50D9-4007-9363-BF121BC3FB49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203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6" name="CuadroTexto 205">
              <a:extLst>
                <a:ext uri="{FF2B5EF4-FFF2-40B4-BE49-F238E27FC236}">
                  <a16:creationId xmlns:a16="http://schemas.microsoft.com/office/drawing/2014/main" xmlns="" id="{D5E83A4B-8269-4305-A1FF-6C01DD77D012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6" name="CuadroTexto 205">
              <a:extLst>
                <a:ext uri="{FF2B5EF4-FFF2-40B4-BE49-F238E27FC236}">
                  <a16:creationId xmlns:a16="http://schemas.microsoft.com/office/drawing/2014/main" id="{D5E83A4B-8269-4305-A1FF-6C01DD77D012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205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7" name="CuadroTexto 206">
              <a:extLst>
                <a:ext uri="{FF2B5EF4-FFF2-40B4-BE49-F238E27FC236}">
                  <a16:creationId xmlns:a16="http://schemas.microsoft.com/office/drawing/2014/main" xmlns="" id="{0166E87C-A0CC-414D-96E5-236F2F1D1844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7" name="CuadroTexto 206">
              <a:extLst>
                <a:ext uri="{FF2B5EF4-FFF2-40B4-BE49-F238E27FC236}">
                  <a16:creationId xmlns:a16="http://schemas.microsoft.com/office/drawing/2014/main" id="{0166E87C-A0CC-414D-96E5-236F2F1D1844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198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8" name="CuadroTexto 207">
              <a:extLst>
                <a:ext uri="{FF2B5EF4-FFF2-40B4-BE49-F238E27FC236}">
                  <a16:creationId xmlns:a16="http://schemas.microsoft.com/office/drawing/2014/main" xmlns="" id="{A1EBC6C8-2166-40A2-8A82-24905116BADD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08" name="CuadroTexto 207">
              <a:extLst>
                <a:ext uri="{FF2B5EF4-FFF2-40B4-BE49-F238E27FC236}">
                  <a16:creationId xmlns:a16="http://schemas.microsoft.com/office/drawing/2014/main" id="{A1EBC6C8-2166-40A2-8A82-24905116BADD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199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9" name="CuadroTexto 208">
              <a:extLst>
                <a:ext uri="{FF2B5EF4-FFF2-40B4-BE49-F238E27FC236}">
                  <a16:creationId xmlns:a16="http://schemas.microsoft.com/office/drawing/2014/main" xmlns="" id="{45756045-55D2-4105-AB8B-83B17577887E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09" name="CuadroTexto 208">
              <a:extLst>
                <a:ext uri="{FF2B5EF4-FFF2-40B4-BE49-F238E27FC236}">
                  <a16:creationId xmlns:a16="http://schemas.microsoft.com/office/drawing/2014/main" id="{45756045-55D2-4105-AB8B-83B17577887E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200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0" name="CuadroTexto 209">
              <a:extLst>
                <a:ext uri="{FF2B5EF4-FFF2-40B4-BE49-F238E27FC236}">
                  <a16:creationId xmlns:a16="http://schemas.microsoft.com/office/drawing/2014/main" xmlns="" id="{66691F44-6F97-4694-BDF2-0A7E5A75311F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0" name="CuadroTexto 209">
              <a:extLst>
                <a:ext uri="{FF2B5EF4-FFF2-40B4-BE49-F238E27FC236}">
                  <a16:creationId xmlns:a16="http://schemas.microsoft.com/office/drawing/2014/main" id="{66691F44-6F97-4694-BDF2-0A7E5A75311F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202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1" name="CuadroTexto 210">
              <a:extLst>
                <a:ext uri="{FF2B5EF4-FFF2-40B4-BE49-F238E27FC236}">
                  <a16:creationId xmlns:a16="http://schemas.microsoft.com/office/drawing/2014/main" xmlns="" id="{CDAA01E7-F76E-4333-A928-0CA87E779D15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1" name="CuadroTexto 210">
              <a:extLst>
                <a:ext uri="{FF2B5EF4-FFF2-40B4-BE49-F238E27FC236}">
                  <a16:creationId xmlns:a16="http://schemas.microsoft.com/office/drawing/2014/main" id="{CDAA01E7-F76E-4333-A928-0CA87E779D15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201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2" name="CuadroTexto 211">
              <a:extLst>
                <a:ext uri="{FF2B5EF4-FFF2-40B4-BE49-F238E27FC236}">
                  <a16:creationId xmlns:a16="http://schemas.microsoft.com/office/drawing/2014/main" xmlns="" id="{A4A3A18E-9530-4035-87C3-9994CB82CD6C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2" name="CuadroTexto 211">
              <a:extLst>
                <a:ext uri="{FF2B5EF4-FFF2-40B4-BE49-F238E27FC236}">
                  <a16:creationId xmlns:a16="http://schemas.microsoft.com/office/drawing/2014/main" id="{A4A3A18E-9530-4035-87C3-9994CB82CD6C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204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3" name="CuadroTexto 212">
              <a:extLst>
                <a:ext uri="{FF2B5EF4-FFF2-40B4-BE49-F238E27FC236}">
                  <a16:creationId xmlns:a16="http://schemas.microsoft.com/office/drawing/2014/main" xmlns="" id="{B82DD896-5692-46B8-B06B-EA294ACC8DFF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3" name="CuadroTexto 212">
              <a:extLst>
                <a:ext uri="{FF2B5EF4-FFF2-40B4-BE49-F238E27FC236}">
                  <a16:creationId xmlns:a16="http://schemas.microsoft.com/office/drawing/2014/main" id="{B82DD896-5692-46B8-B06B-EA294ACC8DFF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203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4" name="CuadroTexto 213">
              <a:extLst>
                <a:ext uri="{FF2B5EF4-FFF2-40B4-BE49-F238E27FC236}">
                  <a16:creationId xmlns:a16="http://schemas.microsoft.com/office/drawing/2014/main" xmlns="" id="{A7E62738-BFF8-47E5-AB29-83D9DF69A33A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14" name="CuadroTexto 213">
              <a:extLst>
                <a:ext uri="{FF2B5EF4-FFF2-40B4-BE49-F238E27FC236}">
                  <a16:creationId xmlns:a16="http://schemas.microsoft.com/office/drawing/2014/main" id="{A7E62738-BFF8-47E5-AB29-83D9DF69A33A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214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5" name="CuadroTexto 214">
              <a:extLst>
                <a:ext uri="{FF2B5EF4-FFF2-40B4-BE49-F238E27FC236}">
                  <a16:creationId xmlns:a16="http://schemas.microsoft.com/office/drawing/2014/main" xmlns="" id="{648F7BC7-FF76-4976-A0D4-A71CB85C414E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5" name="CuadroTexto 214">
              <a:extLst>
                <a:ext uri="{FF2B5EF4-FFF2-40B4-BE49-F238E27FC236}">
                  <a16:creationId xmlns:a16="http://schemas.microsoft.com/office/drawing/2014/main" id="{648F7BC7-FF76-4976-A0D4-A71CB85C414E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215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6" name="CuadroTexto 215">
              <a:extLst>
                <a:ext uri="{FF2B5EF4-FFF2-40B4-BE49-F238E27FC236}">
                  <a16:creationId xmlns:a16="http://schemas.microsoft.com/office/drawing/2014/main" xmlns="" id="{1FC8C16C-AE31-46FE-AA96-B4FDEA9B09D4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6" name="CuadroTexto 215">
              <a:extLst>
                <a:ext uri="{FF2B5EF4-FFF2-40B4-BE49-F238E27FC236}">
                  <a16:creationId xmlns:a16="http://schemas.microsoft.com/office/drawing/2014/main" id="{1FC8C16C-AE31-46FE-AA96-B4FDEA9B09D4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216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7" name="CuadroTexto 216">
              <a:extLst>
                <a:ext uri="{FF2B5EF4-FFF2-40B4-BE49-F238E27FC236}">
                  <a16:creationId xmlns:a16="http://schemas.microsoft.com/office/drawing/2014/main" xmlns="" id="{E04DDE1F-7D5E-4088-8748-5D9F61949AB7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7" name="CuadroTexto 216">
              <a:extLst>
                <a:ext uri="{FF2B5EF4-FFF2-40B4-BE49-F238E27FC236}">
                  <a16:creationId xmlns:a16="http://schemas.microsoft.com/office/drawing/2014/main" id="{E04DDE1F-7D5E-4088-8748-5D9F61949AB7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215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8" name="CuadroTexto 217">
              <a:extLst>
                <a:ext uri="{FF2B5EF4-FFF2-40B4-BE49-F238E27FC236}">
                  <a16:creationId xmlns:a16="http://schemas.microsoft.com/office/drawing/2014/main" xmlns="" id="{252DF1BE-6177-4C21-B32F-5226191FB00D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8" name="CuadroTexto 217">
              <a:extLst>
                <a:ext uri="{FF2B5EF4-FFF2-40B4-BE49-F238E27FC236}">
                  <a16:creationId xmlns:a16="http://schemas.microsoft.com/office/drawing/2014/main" id="{252DF1BE-6177-4C21-B32F-5226191FB00D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218</xdr:row>
      <xdr:rowOff>0</xdr:rowOff>
    </xdr:from>
    <xdr:ext cx="307777" cy="172227"/>
    <xdr:sp macro="" textlink="">
      <xdr:nvSpPr>
        <xdr:cNvPr id="219" name="CuadroTexto 218">
          <a:extLst>
            <a:ext uri="{FF2B5EF4-FFF2-40B4-BE49-F238E27FC236}">
              <a16:creationId xmlns:a16="http://schemas.microsoft.com/office/drawing/2014/main" xmlns="" id="{5001EAC3-FF31-4E38-97B6-9B99978A8A28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219</xdr:row>
      <xdr:rowOff>0</xdr:rowOff>
    </xdr:from>
    <xdr:ext cx="280077" cy="172227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xmlns="" id="{E60BCE3A-A852-4B6B-A66D-D353E2E3A77B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229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1" name="CuadroTexto 220">
              <a:extLst>
                <a:ext uri="{FF2B5EF4-FFF2-40B4-BE49-F238E27FC236}">
                  <a16:creationId xmlns:a16="http://schemas.microsoft.com/office/drawing/2014/main" xmlns="" id="{E386BA5D-7728-42E7-9B63-76540A838E19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1" name="CuadroTexto 220">
              <a:extLst>
                <a:ext uri="{FF2B5EF4-FFF2-40B4-BE49-F238E27FC236}">
                  <a16:creationId xmlns:a16="http://schemas.microsoft.com/office/drawing/2014/main" id="{E386BA5D-7728-42E7-9B63-76540A838E19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227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2" name="CuadroTexto 221">
              <a:extLst>
                <a:ext uri="{FF2B5EF4-FFF2-40B4-BE49-F238E27FC236}">
                  <a16:creationId xmlns:a16="http://schemas.microsoft.com/office/drawing/2014/main" xmlns="" id="{E1E4BDC4-7824-4842-BFA4-065382E6907A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2" name="CuadroTexto 221">
              <a:extLst>
                <a:ext uri="{FF2B5EF4-FFF2-40B4-BE49-F238E27FC236}">
                  <a16:creationId xmlns:a16="http://schemas.microsoft.com/office/drawing/2014/main" id="{E1E4BDC4-7824-4842-BFA4-065382E6907A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226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3" name="CuadroTexto 222">
              <a:extLst>
                <a:ext uri="{FF2B5EF4-FFF2-40B4-BE49-F238E27FC236}">
                  <a16:creationId xmlns:a16="http://schemas.microsoft.com/office/drawing/2014/main" xmlns="" id="{D257269C-F774-4846-8242-77DCCB6F3713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3" name="CuadroTexto 222">
              <a:extLst>
                <a:ext uri="{FF2B5EF4-FFF2-40B4-BE49-F238E27FC236}">
                  <a16:creationId xmlns:a16="http://schemas.microsoft.com/office/drawing/2014/main" id="{D257269C-F774-4846-8242-77DCCB6F3713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226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4" name="CuadroTexto 223">
              <a:extLst>
                <a:ext uri="{FF2B5EF4-FFF2-40B4-BE49-F238E27FC236}">
                  <a16:creationId xmlns:a16="http://schemas.microsoft.com/office/drawing/2014/main" xmlns="" id="{3AD4FB0B-2614-4025-AF5F-5224E6F30664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4" name="CuadroTexto 223">
              <a:extLst>
                <a:ext uri="{FF2B5EF4-FFF2-40B4-BE49-F238E27FC236}">
                  <a16:creationId xmlns:a16="http://schemas.microsoft.com/office/drawing/2014/main" id="{3AD4FB0B-2614-4025-AF5F-5224E6F30664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226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5" name="CuadroTexto 224">
              <a:extLst>
                <a:ext uri="{FF2B5EF4-FFF2-40B4-BE49-F238E27FC236}">
                  <a16:creationId xmlns:a16="http://schemas.microsoft.com/office/drawing/2014/main" xmlns="" id="{CBA97F24-71F9-44BF-B72A-DEDF5171171D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5" name="CuadroTexto 224">
              <a:extLst>
                <a:ext uri="{FF2B5EF4-FFF2-40B4-BE49-F238E27FC236}">
                  <a16:creationId xmlns:a16="http://schemas.microsoft.com/office/drawing/2014/main" id="{CBA97F24-71F9-44BF-B72A-DEDF5171171D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227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6" name="CuadroTexto 225">
              <a:extLst>
                <a:ext uri="{FF2B5EF4-FFF2-40B4-BE49-F238E27FC236}">
                  <a16:creationId xmlns:a16="http://schemas.microsoft.com/office/drawing/2014/main" xmlns="" id="{B1D14B13-2A03-4F59-8611-CDD73976E533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6" name="CuadroTexto 225">
              <a:extLst>
                <a:ext uri="{FF2B5EF4-FFF2-40B4-BE49-F238E27FC236}">
                  <a16:creationId xmlns:a16="http://schemas.microsoft.com/office/drawing/2014/main" id="{B1D14B13-2A03-4F59-8611-CDD73976E533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228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7" name="CuadroTexto 226">
              <a:extLst>
                <a:ext uri="{FF2B5EF4-FFF2-40B4-BE49-F238E27FC236}">
                  <a16:creationId xmlns:a16="http://schemas.microsoft.com/office/drawing/2014/main" xmlns="" id="{FBAF41F2-5E41-4142-B55A-377A53991ADD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7" name="CuadroTexto 226">
              <a:extLst>
                <a:ext uri="{FF2B5EF4-FFF2-40B4-BE49-F238E27FC236}">
                  <a16:creationId xmlns:a16="http://schemas.microsoft.com/office/drawing/2014/main" id="{FBAF41F2-5E41-4142-B55A-377A53991ADD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229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8" name="CuadroTexto 227">
              <a:extLst>
                <a:ext uri="{FF2B5EF4-FFF2-40B4-BE49-F238E27FC236}">
                  <a16:creationId xmlns:a16="http://schemas.microsoft.com/office/drawing/2014/main" xmlns="" id="{C72C45E0-E3A4-4987-9E00-A2510F2994A2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8" name="CuadroTexto 227">
              <a:extLst>
                <a:ext uri="{FF2B5EF4-FFF2-40B4-BE49-F238E27FC236}">
                  <a16:creationId xmlns:a16="http://schemas.microsoft.com/office/drawing/2014/main" id="{C72C45E0-E3A4-4987-9E00-A2510F2994A2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230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9" name="CuadroTexto 228">
              <a:extLst>
                <a:ext uri="{FF2B5EF4-FFF2-40B4-BE49-F238E27FC236}">
                  <a16:creationId xmlns:a16="http://schemas.microsoft.com/office/drawing/2014/main" xmlns="" id="{82BDA748-5CBD-422D-8BD6-16826ECA5E44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29" name="CuadroTexto 228">
              <a:extLst>
                <a:ext uri="{FF2B5EF4-FFF2-40B4-BE49-F238E27FC236}">
                  <a16:creationId xmlns:a16="http://schemas.microsoft.com/office/drawing/2014/main" id="{82BDA748-5CBD-422D-8BD6-16826ECA5E44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230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0" name="CuadroTexto 229">
              <a:extLst>
                <a:ext uri="{FF2B5EF4-FFF2-40B4-BE49-F238E27FC236}">
                  <a16:creationId xmlns:a16="http://schemas.microsoft.com/office/drawing/2014/main" xmlns="" id="{AB0188C0-58CC-40B9-897C-237826BE8DA7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0" name="CuadroTexto 229">
              <a:extLst>
                <a:ext uri="{FF2B5EF4-FFF2-40B4-BE49-F238E27FC236}">
                  <a16:creationId xmlns:a16="http://schemas.microsoft.com/office/drawing/2014/main" id="{AB0188C0-58CC-40B9-897C-237826BE8DA7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232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1" name="CuadroTexto 230">
              <a:extLst>
                <a:ext uri="{FF2B5EF4-FFF2-40B4-BE49-F238E27FC236}">
                  <a16:creationId xmlns:a16="http://schemas.microsoft.com/office/drawing/2014/main" xmlns="" id="{22598611-0A80-40B8-AE0C-6AA987327E78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1" name="CuadroTexto 230">
              <a:extLst>
                <a:ext uri="{FF2B5EF4-FFF2-40B4-BE49-F238E27FC236}">
                  <a16:creationId xmlns:a16="http://schemas.microsoft.com/office/drawing/2014/main" id="{22598611-0A80-40B8-AE0C-6AA987327E78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225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2" name="CuadroTexto 231">
              <a:extLst>
                <a:ext uri="{FF2B5EF4-FFF2-40B4-BE49-F238E27FC236}">
                  <a16:creationId xmlns:a16="http://schemas.microsoft.com/office/drawing/2014/main" xmlns="" id="{560A5756-5F38-4CAB-A906-3ABEC01A6843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2" name="CuadroTexto 231">
              <a:extLst>
                <a:ext uri="{FF2B5EF4-FFF2-40B4-BE49-F238E27FC236}">
                  <a16:creationId xmlns:a16="http://schemas.microsoft.com/office/drawing/2014/main" id="{560A5756-5F38-4CAB-A906-3ABEC01A6843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226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3" name="CuadroTexto 232">
              <a:extLst>
                <a:ext uri="{FF2B5EF4-FFF2-40B4-BE49-F238E27FC236}">
                  <a16:creationId xmlns:a16="http://schemas.microsoft.com/office/drawing/2014/main" xmlns="" id="{C3A8974D-64EE-4685-8F9A-E7563B95F868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3" name="CuadroTexto 232">
              <a:extLst>
                <a:ext uri="{FF2B5EF4-FFF2-40B4-BE49-F238E27FC236}">
                  <a16:creationId xmlns:a16="http://schemas.microsoft.com/office/drawing/2014/main" id="{C3A8974D-64EE-4685-8F9A-E7563B95F868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227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4" name="CuadroTexto 233">
              <a:extLst>
                <a:ext uri="{FF2B5EF4-FFF2-40B4-BE49-F238E27FC236}">
                  <a16:creationId xmlns:a16="http://schemas.microsoft.com/office/drawing/2014/main" xmlns="" id="{9BB7A2D8-11A4-4F5A-B4AA-1C9F6A03DC76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4" name="CuadroTexto 233">
              <a:extLst>
                <a:ext uri="{FF2B5EF4-FFF2-40B4-BE49-F238E27FC236}">
                  <a16:creationId xmlns:a16="http://schemas.microsoft.com/office/drawing/2014/main" id="{9BB7A2D8-11A4-4F5A-B4AA-1C9F6A03DC76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229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5" name="CuadroTexto 234">
              <a:extLst>
                <a:ext uri="{FF2B5EF4-FFF2-40B4-BE49-F238E27FC236}">
                  <a16:creationId xmlns:a16="http://schemas.microsoft.com/office/drawing/2014/main" xmlns="" id="{1391863D-D7D2-49D6-9E1F-9966C6FF900D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5" name="CuadroTexto 234">
              <a:extLst>
                <a:ext uri="{FF2B5EF4-FFF2-40B4-BE49-F238E27FC236}">
                  <a16:creationId xmlns:a16="http://schemas.microsoft.com/office/drawing/2014/main" id="{1391863D-D7D2-49D6-9E1F-9966C6FF900D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228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6" name="CuadroTexto 235">
              <a:extLst>
                <a:ext uri="{FF2B5EF4-FFF2-40B4-BE49-F238E27FC236}">
                  <a16:creationId xmlns:a16="http://schemas.microsoft.com/office/drawing/2014/main" xmlns="" id="{ECA66F71-8FBC-4834-B12F-6B9453C881DF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6" name="CuadroTexto 235">
              <a:extLst>
                <a:ext uri="{FF2B5EF4-FFF2-40B4-BE49-F238E27FC236}">
                  <a16:creationId xmlns:a16="http://schemas.microsoft.com/office/drawing/2014/main" id="{ECA66F71-8FBC-4834-B12F-6B9453C881DF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231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7" name="CuadroTexto 236">
              <a:extLst>
                <a:ext uri="{FF2B5EF4-FFF2-40B4-BE49-F238E27FC236}">
                  <a16:creationId xmlns:a16="http://schemas.microsoft.com/office/drawing/2014/main" xmlns="" id="{2E3B82A4-94CB-46C8-9482-EB26CB854EDA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7" name="CuadroTexto 236">
              <a:extLst>
                <a:ext uri="{FF2B5EF4-FFF2-40B4-BE49-F238E27FC236}">
                  <a16:creationId xmlns:a16="http://schemas.microsoft.com/office/drawing/2014/main" id="{2E3B82A4-94CB-46C8-9482-EB26CB854EDA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230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8" name="CuadroTexto 237">
              <a:extLst>
                <a:ext uri="{FF2B5EF4-FFF2-40B4-BE49-F238E27FC236}">
                  <a16:creationId xmlns:a16="http://schemas.microsoft.com/office/drawing/2014/main" xmlns="" id="{17218812-8F5F-4098-92F4-759CF2E165A9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38" name="CuadroTexto 237">
              <a:extLst>
                <a:ext uri="{FF2B5EF4-FFF2-40B4-BE49-F238E27FC236}">
                  <a16:creationId xmlns:a16="http://schemas.microsoft.com/office/drawing/2014/main" id="{17218812-8F5F-4098-92F4-759CF2E165A9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241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9" name="CuadroTexto 238">
              <a:extLst>
                <a:ext uri="{FF2B5EF4-FFF2-40B4-BE49-F238E27FC236}">
                  <a16:creationId xmlns:a16="http://schemas.microsoft.com/office/drawing/2014/main" xmlns="" id="{88ED2E40-756B-4133-8245-FCD2754E159F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39" name="CuadroTexto 238">
              <a:extLst>
                <a:ext uri="{FF2B5EF4-FFF2-40B4-BE49-F238E27FC236}">
                  <a16:creationId xmlns:a16="http://schemas.microsoft.com/office/drawing/2014/main" id="{88ED2E40-756B-4133-8245-FCD2754E159F}"/>
                </a:ext>
              </a:extLst>
            </xdr:cNvPr>
            <xdr:cNvSpPr txBox="1"/>
          </xdr:nvSpPr>
          <xdr:spPr>
            <a:xfrm>
              <a:off x="8867775" y="63436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242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0" name="CuadroTexto 239">
              <a:extLst>
                <a:ext uri="{FF2B5EF4-FFF2-40B4-BE49-F238E27FC236}">
                  <a16:creationId xmlns:a16="http://schemas.microsoft.com/office/drawing/2014/main" xmlns="" id="{0F694BEC-6021-44BB-947A-EB8A59ACCC3C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0" name="CuadroTexto 239">
              <a:extLst>
                <a:ext uri="{FF2B5EF4-FFF2-40B4-BE49-F238E27FC236}">
                  <a16:creationId xmlns:a16="http://schemas.microsoft.com/office/drawing/2014/main" id="{0F694BEC-6021-44BB-947A-EB8A59ACCC3C}"/>
                </a:ext>
              </a:extLst>
            </xdr:cNvPr>
            <xdr:cNvSpPr txBox="1"/>
          </xdr:nvSpPr>
          <xdr:spPr>
            <a:xfrm>
              <a:off x="8429625" y="67151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243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1" name="CuadroTexto 240">
              <a:extLst>
                <a:ext uri="{FF2B5EF4-FFF2-40B4-BE49-F238E27FC236}">
                  <a16:creationId xmlns:a16="http://schemas.microsoft.com/office/drawing/2014/main" xmlns="" id="{0B12A07E-A6EE-4CB1-AC50-388520F96D17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1" name="CuadroTexto 240">
              <a:extLst>
                <a:ext uri="{FF2B5EF4-FFF2-40B4-BE49-F238E27FC236}">
                  <a16:creationId xmlns:a16="http://schemas.microsoft.com/office/drawing/2014/main" id="{0B12A07E-A6EE-4CB1-AC50-388520F96D17}"/>
                </a:ext>
              </a:extLst>
            </xdr:cNvPr>
            <xdr:cNvSpPr txBox="1"/>
          </xdr:nvSpPr>
          <xdr:spPr>
            <a:xfrm>
              <a:off x="8353425" y="69056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242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2" name="CuadroTexto 241">
              <a:extLst>
                <a:ext uri="{FF2B5EF4-FFF2-40B4-BE49-F238E27FC236}">
                  <a16:creationId xmlns:a16="http://schemas.microsoft.com/office/drawing/2014/main" xmlns="" id="{19FA3D87-A198-4C0A-966A-4712B923DC58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2" name="CuadroTexto 241">
              <a:extLst>
                <a:ext uri="{FF2B5EF4-FFF2-40B4-BE49-F238E27FC236}">
                  <a16:creationId xmlns:a16="http://schemas.microsoft.com/office/drawing/2014/main" id="{19FA3D87-A198-4C0A-966A-4712B923DC58}"/>
                </a:ext>
              </a:extLst>
            </xdr:cNvPr>
            <xdr:cNvSpPr txBox="1"/>
          </xdr:nvSpPr>
          <xdr:spPr>
            <a:xfrm>
              <a:off x="8505825" y="65341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245</xdr:row>
      <xdr:rowOff>0</xdr:rowOff>
    </xdr:from>
    <xdr:ext cx="307777" cy="172227"/>
    <xdr:sp macro="" textlink="">
      <xdr:nvSpPr>
        <xdr:cNvPr id="243" name="CuadroTexto 242">
          <a:extLst>
            <a:ext uri="{FF2B5EF4-FFF2-40B4-BE49-F238E27FC236}">
              <a16:creationId xmlns:a16="http://schemas.microsoft.com/office/drawing/2014/main" xmlns="" id="{C8404BA4-A064-44E5-9F10-F987E37A1AFF}"/>
            </a:ext>
          </a:extLst>
        </xdr:cNvPr>
        <xdr:cNvSpPr txBox="1"/>
      </xdr:nvSpPr>
      <xdr:spPr>
        <a:xfrm>
          <a:off x="8029575" y="71056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246</xdr:row>
      <xdr:rowOff>0</xdr:rowOff>
    </xdr:from>
    <xdr:ext cx="280077" cy="172227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xmlns="" id="{374FD156-D210-4A75-BF1A-57D3AACCB3D3}"/>
            </a:ext>
          </a:extLst>
        </xdr:cNvPr>
        <xdr:cNvSpPr txBox="1"/>
      </xdr:nvSpPr>
      <xdr:spPr>
        <a:xfrm>
          <a:off x="7429500" y="72961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255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5" name="CuadroTexto 244">
              <a:extLst>
                <a:ext uri="{FF2B5EF4-FFF2-40B4-BE49-F238E27FC236}">
                  <a16:creationId xmlns:a16="http://schemas.microsoft.com/office/drawing/2014/main" xmlns="" id="{941AFA3A-79A3-4EE1-866D-2A908327BCAA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5" name="CuadroTexto 244">
              <a:extLst>
                <a:ext uri="{FF2B5EF4-FFF2-40B4-BE49-F238E27FC236}">
                  <a16:creationId xmlns:a16="http://schemas.microsoft.com/office/drawing/2014/main" id="{941AFA3A-79A3-4EE1-866D-2A908327BCAA}"/>
                </a:ext>
              </a:extLst>
            </xdr:cNvPr>
            <xdr:cNvSpPr txBox="1"/>
          </xdr:nvSpPr>
          <xdr:spPr>
            <a:xfrm>
              <a:off x="8124825" y="92202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253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6" name="CuadroTexto 245">
              <a:extLst>
                <a:ext uri="{FF2B5EF4-FFF2-40B4-BE49-F238E27FC236}">
                  <a16:creationId xmlns:a16="http://schemas.microsoft.com/office/drawing/2014/main" xmlns="" id="{62C7031A-B0B2-4A7F-A46E-38235214404A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6" name="CuadroTexto 245">
              <a:extLst>
                <a:ext uri="{FF2B5EF4-FFF2-40B4-BE49-F238E27FC236}">
                  <a16:creationId xmlns:a16="http://schemas.microsoft.com/office/drawing/2014/main" id="{62C7031A-B0B2-4A7F-A46E-38235214404A}"/>
                </a:ext>
              </a:extLst>
            </xdr:cNvPr>
            <xdr:cNvSpPr txBox="1"/>
          </xdr:nvSpPr>
          <xdr:spPr>
            <a:xfrm>
              <a:off x="8543925" y="90201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252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7" name="CuadroTexto 246">
              <a:extLst>
                <a:ext uri="{FF2B5EF4-FFF2-40B4-BE49-F238E27FC236}">
                  <a16:creationId xmlns:a16="http://schemas.microsoft.com/office/drawing/2014/main" xmlns="" id="{ECAA02CF-DFB3-4CF7-80B7-F21F5875D6F4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7" name="CuadroTexto 246">
              <a:extLst>
                <a:ext uri="{FF2B5EF4-FFF2-40B4-BE49-F238E27FC236}">
                  <a16:creationId xmlns:a16="http://schemas.microsoft.com/office/drawing/2014/main" id="{ECAA02CF-DFB3-4CF7-80B7-F21F5875D6F4}"/>
                </a:ext>
              </a:extLst>
            </xdr:cNvPr>
            <xdr:cNvSpPr txBox="1"/>
          </xdr:nvSpPr>
          <xdr:spPr>
            <a:xfrm>
              <a:off x="8115300" y="86487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252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8" name="CuadroTexto 247">
              <a:extLst>
                <a:ext uri="{FF2B5EF4-FFF2-40B4-BE49-F238E27FC236}">
                  <a16:creationId xmlns:a16="http://schemas.microsoft.com/office/drawing/2014/main" xmlns="" id="{39820C42-3437-4F10-A792-1A8D4B23D460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8" name="CuadroTexto 247">
              <a:extLst>
                <a:ext uri="{FF2B5EF4-FFF2-40B4-BE49-F238E27FC236}">
                  <a16:creationId xmlns:a16="http://schemas.microsoft.com/office/drawing/2014/main" id="{39820C42-3437-4F10-A792-1A8D4B23D460}"/>
                </a:ext>
              </a:extLst>
            </xdr:cNvPr>
            <xdr:cNvSpPr txBox="1"/>
          </xdr:nvSpPr>
          <xdr:spPr>
            <a:xfrm>
              <a:off x="8620125" y="88296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252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9" name="CuadroTexto 248">
              <a:extLst>
                <a:ext uri="{FF2B5EF4-FFF2-40B4-BE49-F238E27FC236}">
                  <a16:creationId xmlns:a16="http://schemas.microsoft.com/office/drawing/2014/main" xmlns="" id="{52F962AA-81FC-435D-998F-B1EC3313CF5D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49" name="CuadroTexto 248">
              <a:extLst>
                <a:ext uri="{FF2B5EF4-FFF2-40B4-BE49-F238E27FC236}">
                  <a16:creationId xmlns:a16="http://schemas.microsoft.com/office/drawing/2014/main" id="{52F962AA-81FC-435D-998F-B1EC3313CF5D}"/>
                </a:ext>
              </a:extLst>
            </xdr:cNvPr>
            <xdr:cNvSpPr txBox="1"/>
          </xdr:nvSpPr>
          <xdr:spPr>
            <a:xfrm>
              <a:off x="5638800" y="86582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253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0" name="CuadroTexto 249">
              <a:extLst>
                <a:ext uri="{FF2B5EF4-FFF2-40B4-BE49-F238E27FC236}">
                  <a16:creationId xmlns:a16="http://schemas.microsoft.com/office/drawing/2014/main" xmlns="" id="{187CA066-28EB-48AC-BA7F-C876D1FC0BE8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0" name="CuadroTexto 249">
              <a:extLst>
                <a:ext uri="{FF2B5EF4-FFF2-40B4-BE49-F238E27FC236}">
                  <a16:creationId xmlns:a16="http://schemas.microsoft.com/office/drawing/2014/main" id="{187CA066-28EB-48AC-BA7F-C876D1FC0BE8}"/>
                </a:ext>
              </a:extLst>
            </xdr:cNvPr>
            <xdr:cNvSpPr txBox="1"/>
          </xdr:nvSpPr>
          <xdr:spPr>
            <a:xfrm>
              <a:off x="5629275" y="88392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254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1" name="CuadroTexto 250">
              <a:extLst>
                <a:ext uri="{FF2B5EF4-FFF2-40B4-BE49-F238E27FC236}">
                  <a16:creationId xmlns:a16="http://schemas.microsoft.com/office/drawing/2014/main" xmlns="" id="{4AF60740-AF7A-4766-81FD-1302FED6A5A0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1" name="CuadroTexto 250">
              <a:extLst>
                <a:ext uri="{FF2B5EF4-FFF2-40B4-BE49-F238E27FC236}">
                  <a16:creationId xmlns:a16="http://schemas.microsoft.com/office/drawing/2014/main" id="{4AF60740-AF7A-4766-81FD-1302FED6A5A0}"/>
                </a:ext>
              </a:extLst>
            </xdr:cNvPr>
            <xdr:cNvSpPr txBox="1"/>
          </xdr:nvSpPr>
          <xdr:spPr>
            <a:xfrm>
              <a:off x="5638800" y="9029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255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2" name="CuadroTexto 251">
              <a:extLst>
                <a:ext uri="{FF2B5EF4-FFF2-40B4-BE49-F238E27FC236}">
                  <a16:creationId xmlns:a16="http://schemas.microsoft.com/office/drawing/2014/main" xmlns="" id="{37C0B277-1ECE-4A55-8F58-B524547098AE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2" name="CuadroTexto 251">
              <a:extLst>
                <a:ext uri="{FF2B5EF4-FFF2-40B4-BE49-F238E27FC236}">
                  <a16:creationId xmlns:a16="http://schemas.microsoft.com/office/drawing/2014/main" id="{37C0B277-1ECE-4A55-8F58-B524547098AE}"/>
                </a:ext>
              </a:extLst>
            </xdr:cNvPr>
            <xdr:cNvSpPr txBox="1"/>
          </xdr:nvSpPr>
          <xdr:spPr>
            <a:xfrm>
              <a:off x="5667375" y="92297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256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3" name="CuadroTexto 252">
              <a:extLst>
                <a:ext uri="{FF2B5EF4-FFF2-40B4-BE49-F238E27FC236}">
                  <a16:creationId xmlns:a16="http://schemas.microsoft.com/office/drawing/2014/main" xmlns="" id="{048F9F5F-2488-4BBB-B9DF-D346989A3C8E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3" name="CuadroTexto 252">
              <a:extLst>
                <a:ext uri="{FF2B5EF4-FFF2-40B4-BE49-F238E27FC236}">
                  <a16:creationId xmlns:a16="http://schemas.microsoft.com/office/drawing/2014/main" id="{048F9F5F-2488-4BBB-B9DF-D346989A3C8E}"/>
                </a:ext>
              </a:extLst>
            </xdr:cNvPr>
            <xdr:cNvSpPr txBox="1"/>
          </xdr:nvSpPr>
          <xdr:spPr>
            <a:xfrm>
              <a:off x="5648325" y="9410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256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4" name="CuadroTexto 253">
              <a:extLst>
                <a:ext uri="{FF2B5EF4-FFF2-40B4-BE49-F238E27FC236}">
                  <a16:creationId xmlns:a16="http://schemas.microsoft.com/office/drawing/2014/main" xmlns="" id="{37849DE0-7563-4A98-B396-CC32A47BD5DD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4" name="CuadroTexto 253">
              <a:extLst>
                <a:ext uri="{FF2B5EF4-FFF2-40B4-BE49-F238E27FC236}">
                  <a16:creationId xmlns:a16="http://schemas.microsoft.com/office/drawing/2014/main" id="{37849DE0-7563-4A98-B396-CC32A47BD5DD}"/>
                </a:ext>
              </a:extLst>
            </xdr:cNvPr>
            <xdr:cNvSpPr txBox="1"/>
          </xdr:nvSpPr>
          <xdr:spPr>
            <a:xfrm>
              <a:off x="5676900" y="95916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258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5" name="CuadroTexto 254">
              <a:extLst>
                <a:ext uri="{FF2B5EF4-FFF2-40B4-BE49-F238E27FC236}">
                  <a16:creationId xmlns:a16="http://schemas.microsoft.com/office/drawing/2014/main" xmlns="" id="{046E731A-0F81-4946-A8F1-3430B10C6783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55" name="CuadroTexto 254">
              <a:extLst>
                <a:ext uri="{FF2B5EF4-FFF2-40B4-BE49-F238E27FC236}">
                  <a16:creationId xmlns:a16="http://schemas.microsoft.com/office/drawing/2014/main" id="{046E731A-0F81-4946-A8F1-3430B10C6783}"/>
                </a:ext>
              </a:extLst>
            </xdr:cNvPr>
            <xdr:cNvSpPr txBox="1"/>
          </xdr:nvSpPr>
          <xdr:spPr>
            <a:xfrm>
              <a:off x="5705475" y="97917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251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6" name="CuadroTexto 255">
              <a:extLst>
                <a:ext uri="{FF2B5EF4-FFF2-40B4-BE49-F238E27FC236}">
                  <a16:creationId xmlns:a16="http://schemas.microsoft.com/office/drawing/2014/main" xmlns="" id="{71401543-CC8E-4C91-9209-8A00C82E27D8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56" name="CuadroTexto 255">
              <a:extLst>
                <a:ext uri="{FF2B5EF4-FFF2-40B4-BE49-F238E27FC236}">
                  <a16:creationId xmlns:a16="http://schemas.microsoft.com/office/drawing/2014/main" id="{71401543-CC8E-4C91-9209-8A00C82E27D8}"/>
                </a:ext>
              </a:extLst>
            </xdr:cNvPr>
            <xdr:cNvSpPr txBox="1"/>
          </xdr:nvSpPr>
          <xdr:spPr>
            <a:xfrm>
              <a:off x="7181850" y="85629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252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7" name="CuadroTexto 256">
              <a:extLst>
                <a:ext uri="{FF2B5EF4-FFF2-40B4-BE49-F238E27FC236}">
                  <a16:creationId xmlns:a16="http://schemas.microsoft.com/office/drawing/2014/main" xmlns="" id="{C6C75954-2467-462A-8D5E-CB216D44A99E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57" name="CuadroTexto 256">
              <a:extLst>
                <a:ext uri="{FF2B5EF4-FFF2-40B4-BE49-F238E27FC236}">
                  <a16:creationId xmlns:a16="http://schemas.microsoft.com/office/drawing/2014/main" id="{C6C75954-2467-462A-8D5E-CB216D44A99E}"/>
                </a:ext>
              </a:extLst>
            </xdr:cNvPr>
            <xdr:cNvSpPr txBox="1"/>
          </xdr:nvSpPr>
          <xdr:spPr>
            <a:xfrm>
              <a:off x="7200900" y="87534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253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8" name="CuadroTexto 257">
              <a:extLst>
                <a:ext uri="{FF2B5EF4-FFF2-40B4-BE49-F238E27FC236}">
                  <a16:creationId xmlns:a16="http://schemas.microsoft.com/office/drawing/2014/main" xmlns="" id="{7D0BDA02-3E4E-422D-9E5E-E0F520B8897C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58" name="CuadroTexto 257">
              <a:extLst>
                <a:ext uri="{FF2B5EF4-FFF2-40B4-BE49-F238E27FC236}">
                  <a16:creationId xmlns:a16="http://schemas.microsoft.com/office/drawing/2014/main" id="{7D0BDA02-3E4E-422D-9E5E-E0F520B8897C}"/>
                </a:ext>
              </a:extLst>
            </xdr:cNvPr>
            <xdr:cNvSpPr txBox="1"/>
          </xdr:nvSpPr>
          <xdr:spPr>
            <a:xfrm>
              <a:off x="7191375" y="8934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255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9" name="CuadroTexto 258">
              <a:extLst>
                <a:ext uri="{FF2B5EF4-FFF2-40B4-BE49-F238E27FC236}">
                  <a16:creationId xmlns:a16="http://schemas.microsoft.com/office/drawing/2014/main" xmlns="" id="{F24B9349-AEB8-483C-BECA-9501B34D1949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59" name="CuadroTexto 258">
              <a:extLst>
                <a:ext uri="{FF2B5EF4-FFF2-40B4-BE49-F238E27FC236}">
                  <a16:creationId xmlns:a16="http://schemas.microsoft.com/office/drawing/2014/main" id="{F24B9349-AEB8-483C-BECA-9501B34D1949}"/>
                </a:ext>
              </a:extLst>
            </xdr:cNvPr>
            <xdr:cNvSpPr txBox="1"/>
          </xdr:nvSpPr>
          <xdr:spPr>
            <a:xfrm>
              <a:off x="7172325" y="93154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254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0" name="CuadroTexto 259">
              <a:extLst>
                <a:ext uri="{FF2B5EF4-FFF2-40B4-BE49-F238E27FC236}">
                  <a16:creationId xmlns:a16="http://schemas.microsoft.com/office/drawing/2014/main" xmlns="" id="{A4406C56-AA4C-4005-9143-2B6204270D93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0" name="CuadroTexto 259">
              <a:extLst>
                <a:ext uri="{FF2B5EF4-FFF2-40B4-BE49-F238E27FC236}">
                  <a16:creationId xmlns:a16="http://schemas.microsoft.com/office/drawing/2014/main" id="{A4406C56-AA4C-4005-9143-2B6204270D93}"/>
                </a:ext>
              </a:extLst>
            </xdr:cNvPr>
            <xdr:cNvSpPr txBox="1"/>
          </xdr:nvSpPr>
          <xdr:spPr>
            <a:xfrm>
              <a:off x="7181850" y="9124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257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1" name="CuadroTexto 260">
              <a:extLst>
                <a:ext uri="{FF2B5EF4-FFF2-40B4-BE49-F238E27FC236}">
                  <a16:creationId xmlns:a16="http://schemas.microsoft.com/office/drawing/2014/main" xmlns="" id="{58279460-2E6E-4E15-BB10-82D482406364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1" name="CuadroTexto 260">
              <a:extLst>
                <a:ext uri="{FF2B5EF4-FFF2-40B4-BE49-F238E27FC236}">
                  <a16:creationId xmlns:a16="http://schemas.microsoft.com/office/drawing/2014/main" id="{58279460-2E6E-4E15-BB10-82D482406364}"/>
                </a:ext>
              </a:extLst>
            </xdr:cNvPr>
            <xdr:cNvSpPr txBox="1"/>
          </xdr:nvSpPr>
          <xdr:spPr>
            <a:xfrm>
              <a:off x="7153275" y="96774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256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2" name="CuadroTexto 261">
              <a:extLst>
                <a:ext uri="{FF2B5EF4-FFF2-40B4-BE49-F238E27FC236}">
                  <a16:creationId xmlns:a16="http://schemas.microsoft.com/office/drawing/2014/main" xmlns="" id="{D44DF88A-E4FA-400C-A97C-996BDB38FDDC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62" name="CuadroTexto 261">
              <a:extLst>
                <a:ext uri="{FF2B5EF4-FFF2-40B4-BE49-F238E27FC236}">
                  <a16:creationId xmlns:a16="http://schemas.microsoft.com/office/drawing/2014/main" id="{D44DF88A-E4FA-400C-A97C-996BDB38FDDC}"/>
                </a:ext>
              </a:extLst>
            </xdr:cNvPr>
            <xdr:cNvSpPr txBox="1"/>
          </xdr:nvSpPr>
          <xdr:spPr>
            <a:xfrm>
              <a:off x="7153275" y="95059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267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3" name="CuadroTexto 262">
              <a:extLst>
                <a:ext uri="{FF2B5EF4-FFF2-40B4-BE49-F238E27FC236}">
                  <a16:creationId xmlns:a16="http://schemas.microsoft.com/office/drawing/2014/main" xmlns="" id="{22BF6E2E-5187-4592-963B-CBA3A8E4A6FF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3" name="CuadroTexto 262">
              <a:extLst>
                <a:ext uri="{FF2B5EF4-FFF2-40B4-BE49-F238E27FC236}">
                  <a16:creationId xmlns:a16="http://schemas.microsoft.com/office/drawing/2014/main" id="{22BF6E2E-5187-4592-963B-CBA3A8E4A6FF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268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4" name="CuadroTexto 263">
              <a:extLst>
                <a:ext uri="{FF2B5EF4-FFF2-40B4-BE49-F238E27FC236}">
                  <a16:creationId xmlns:a16="http://schemas.microsoft.com/office/drawing/2014/main" xmlns="" id="{225DB418-1672-4E2B-BDC7-5DE79BA31437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4" name="CuadroTexto 263">
              <a:extLst>
                <a:ext uri="{FF2B5EF4-FFF2-40B4-BE49-F238E27FC236}">
                  <a16:creationId xmlns:a16="http://schemas.microsoft.com/office/drawing/2014/main" id="{225DB418-1672-4E2B-BDC7-5DE79BA31437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269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5" name="CuadroTexto 264">
              <a:extLst>
                <a:ext uri="{FF2B5EF4-FFF2-40B4-BE49-F238E27FC236}">
                  <a16:creationId xmlns:a16="http://schemas.microsoft.com/office/drawing/2014/main" xmlns="" id="{B6F08385-8940-4F0A-B470-4881A88039E0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5" name="CuadroTexto 264">
              <a:extLst>
                <a:ext uri="{FF2B5EF4-FFF2-40B4-BE49-F238E27FC236}">
                  <a16:creationId xmlns:a16="http://schemas.microsoft.com/office/drawing/2014/main" id="{B6F08385-8940-4F0A-B470-4881A88039E0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268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6" name="CuadroTexto 265">
              <a:extLst>
                <a:ext uri="{FF2B5EF4-FFF2-40B4-BE49-F238E27FC236}">
                  <a16:creationId xmlns:a16="http://schemas.microsoft.com/office/drawing/2014/main" xmlns="" id="{F3C3446E-4DCA-4E45-B030-05D9C89BDC7C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6" name="CuadroTexto 265">
              <a:extLst>
                <a:ext uri="{FF2B5EF4-FFF2-40B4-BE49-F238E27FC236}">
                  <a16:creationId xmlns:a16="http://schemas.microsoft.com/office/drawing/2014/main" id="{F3C3446E-4DCA-4E45-B030-05D9C89BDC7C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271</xdr:row>
      <xdr:rowOff>0</xdr:rowOff>
    </xdr:from>
    <xdr:ext cx="307777" cy="172227"/>
    <xdr:sp macro="" textlink="">
      <xdr:nvSpPr>
        <xdr:cNvPr id="267" name="CuadroTexto 266">
          <a:extLst>
            <a:ext uri="{FF2B5EF4-FFF2-40B4-BE49-F238E27FC236}">
              <a16:creationId xmlns:a16="http://schemas.microsoft.com/office/drawing/2014/main" xmlns="" id="{E6AAA259-8B27-4BFE-86B0-2AFDF9B5D313}"/>
            </a:ext>
          </a:extLst>
        </xdr:cNvPr>
        <xdr:cNvSpPr txBox="1"/>
      </xdr:nvSpPr>
      <xdr:spPr>
        <a:xfrm>
          <a:off x="8029575" y="502348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272</xdr:row>
      <xdr:rowOff>0</xdr:rowOff>
    </xdr:from>
    <xdr:ext cx="280077" cy="172227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xmlns="" id="{BFAFD36B-F23A-4705-AC65-4A5269A9B6A9}"/>
            </a:ext>
          </a:extLst>
        </xdr:cNvPr>
        <xdr:cNvSpPr txBox="1"/>
      </xdr:nvSpPr>
      <xdr:spPr>
        <a:xfrm>
          <a:off x="7429500" y="504253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281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9" name="CuadroTexto 268">
              <a:extLst>
                <a:ext uri="{FF2B5EF4-FFF2-40B4-BE49-F238E27FC236}">
                  <a16:creationId xmlns:a16="http://schemas.microsoft.com/office/drawing/2014/main" xmlns="" id="{5AD0D250-B8B2-4E6D-853E-4F3AB1D89F85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69" name="CuadroTexto 268">
              <a:extLst>
                <a:ext uri="{FF2B5EF4-FFF2-40B4-BE49-F238E27FC236}">
                  <a16:creationId xmlns:a16="http://schemas.microsoft.com/office/drawing/2014/main" id="{5AD0D250-B8B2-4E6D-853E-4F3AB1D89F85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279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0" name="CuadroTexto 269">
              <a:extLst>
                <a:ext uri="{FF2B5EF4-FFF2-40B4-BE49-F238E27FC236}">
                  <a16:creationId xmlns:a16="http://schemas.microsoft.com/office/drawing/2014/main" xmlns="" id="{95C99DCF-7CA7-4D10-B300-D8244666C13B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0" name="CuadroTexto 269">
              <a:extLst>
                <a:ext uri="{FF2B5EF4-FFF2-40B4-BE49-F238E27FC236}">
                  <a16:creationId xmlns:a16="http://schemas.microsoft.com/office/drawing/2014/main" id="{95C99DCF-7CA7-4D10-B300-D8244666C13B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278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1" name="CuadroTexto 270">
              <a:extLst>
                <a:ext uri="{FF2B5EF4-FFF2-40B4-BE49-F238E27FC236}">
                  <a16:creationId xmlns:a16="http://schemas.microsoft.com/office/drawing/2014/main" xmlns="" id="{94EFBB57-1878-4879-B1A8-0E2E8EEF15A4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1" name="CuadroTexto 270">
              <a:extLst>
                <a:ext uri="{FF2B5EF4-FFF2-40B4-BE49-F238E27FC236}">
                  <a16:creationId xmlns:a16="http://schemas.microsoft.com/office/drawing/2014/main" id="{94EFBB57-1878-4879-B1A8-0E2E8EEF15A4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278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2" name="CuadroTexto 271">
              <a:extLst>
                <a:ext uri="{FF2B5EF4-FFF2-40B4-BE49-F238E27FC236}">
                  <a16:creationId xmlns:a16="http://schemas.microsoft.com/office/drawing/2014/main" xmlns="" id="{A70A7ADA-11D3-4932-A242-35F702DA3504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2" name="CuadroTexto 271">
              <a:extLst>
                <a:ext uri="{FF2B5EF4-FFF2-40B4-BE49-F238E27FC236}">
                  <a16:creationId xmlns:a16="http://schemas.microsoft.com/office/drawing/2014/main" id="{A70A7ADA-11D3-4932-A242-35F702DA3504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278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3" name="CuadroTexto 272">
              <a:extLst>
                <a:ext uri="{FF2B5EF4-FFF2-40B4-BE49-F238E27FC236}">
                  <a16:creationId xmlns:a16="http://schemas.microsoft.com/office/drawing/2014/main" xmlns="" id="{3AD50EEC-83FC-4FDA-8C63-31B57FDFEBB4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3" name="CuadroTexto 272">
              <a:extLst>
                <a:ext uri="{FF2B5EF4-FFF2-40B4-BE49-F238E27FC236}">
                  <a16:creationId xmlns:a16="http://schemas.microsoft.com/office/drawing/2014/main" id="{3AD50EEC-83FC-4FDA-8C63-31B57FDFEBB4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279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4" name="CuadroTexto 273">
              <a:extLst>
                <a:ext uri="{FF2B5EF4-FFF2-40B4-BE49-F238E27FC236}">
                  <a16:creationId xmlns:a16="http://schemas.microsoft.com/office/drawing/2014/main" xmlns="" id="{EB042BEE-0FD6-4176-9D44-48DC7E15A531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4" name="CuadroTexto 273">
              <a:extLst>
                <a:ext uri="{FF2B5EF4-FFF2-40B4-BE49-F238E27FC236}">
                  <a16:creationId xmlns:a16="http://schemas.microsoft.com/office/drawing/2014/main" id="{EB042BEE-0FD6-4176-9D44-48DC7E15A531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280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5" name="CuadroTexto 274">
              <a:extLst>
                <a:ext uri="{FF2B5EF4-FFF2-40B4-BE49-F238E27FC236}">
                  <a16:creationId xmlns:a16="http://schemas.microsoft.com/office/drawing/2014/main" xmlns="" id="{6A030429-CA99-450D-9381-A1484D7673ED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5" name="CuadroTexto 274">
              <a:extLst>
                <a:ext uri="{FF2B5EF4-FFF2-40B4-BE49-F238E27FC236}">
                  <a16:creationId xmlns:a16="http://schemas.microsoft.com/office/drawing/2014/main" id="{6A030429-CA99-450D-9381-A1484D7673ED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281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6" name="CuadroTexto 275">
              <a:extLst>
                <a:ext uri="{FF2B5EF4-FFF2-40B4-BE49-F238E27FC236}">
                  <a16:creationId xmlns:a16="http://schemas.microsoft.com/office/drawing/2014/main" xmlns="" id="{DC0CBABE-D2AA-43D4-8A0F-D3E9DBF53AF8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6" name="CuadroTexto 275">
              <a:extLst>
                <a:ext uri="{FF2B5EF4-FFF2-40B4-BE49-F238E27FC236}">
                  <a16:creationId xmlns:a16="http://schemas.microsoft.com/office/drawing/2014/main" id="{DC0CBABE-D2AA-43D4-8A0F-D3E9DBF53AF8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282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7" name="CuadroTexto 276">
              <a:extLst>
                <a:ext uri="{FF2B5EF4-FFF2-40B4-BE49-F238E27FC236}">
                  <a16:creationId xmlns:a16="http://schemas.microsoft.com/office/drawing/2014/main" xmlns="" id="{31C915AD-6430-47BB-92F6-07EB90F1FF42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7" name="CuadroTexto 276">
              <a:extLst>
                <a:ext uri="{FF2B5EF4-FFF2-40B4-BE49-F238E27FC236}">
                  <a16:creationId xmlns:a16="http://schemas.microsoft.com/office/drawing/2014/main" id="{31C915AD-6430-47BB-92F6-07EB90F1FF42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282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8" name="CuadroTexto 277">
              <a:extLst>
                <a:ext uri="{FF2B5EF4-FFF2-40B4-BE49-F238E27FC236}">
                  <a16:creationId xmlns:a16="http://schemas.microsoft.com/office/drawing/2014/main" xmlns="" id="{8F7ADBB0-8A12-4169-8365-AA2EC704BA43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8" name="CuadroTexto 277">
              <a:extLst>
                <a:ext uri="{FF2B5EF4-FFF2-40B4-BE49-F238E27FC236}">
                  <a16:creationId xmlns:a16="http://schemas.microsoft.com/office/drawing/2014/main" id="{8F7ADBB0-8A12-4169-8365-AA2EC704BA43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284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9" name="CuadroTexto 278">
              <a:extLst>
                <a:ext uri="{FF2B5EF4-FFF2-40B4-BE49-F238E27FC236}">
                  <a16:creationId xmlns:a16="http://schemas.microsoft.com/office/drawing/2014/main" xmlns="" id="{8FF5CF3F-A9C9-4189-BE7A-4E47E8361917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79" name="CuadroTexto 278">
              <a:extLst>
                <a:ext uri="{FF2B5EF4-FFF2-40B4-BE49-F238E27FC236}">
                  <a16:creationId xmlns:a16="http://schemas.microsoft.com/office/drawing/2014/main" id="{8FF5CF3F-A9C9-4189-BE7A-4E47E8361917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277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0" name="CuadroTexto 279">
              <a:extLst>
                <a:ext uri="{FF2B5EF4-FFF2-40B4-BE49-F238E27FC236}">
                  <a16:creationId xmlns:a16="http://schemas.microsoft.com/office/drawing/2014/main" xmlns="" id="{DC50CEC6-6C68-4A24-92C5-87E1890656EE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0" name="CuadroTexto 279">
              <a:extLst>
                <a:ext uri="{FF2B5EF4-FFF2-40B4-BE49-F238E27FC236}">
                  <a16:creationId xmlns:a16="http://schemas.microsoft.com/office/drawing/2014/main" id="{DC50CEC6-6C68-4A24-92C5-87E1890656EE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278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1" name="CuadroTexto 280">
              <a:extLst>
                <a:ext uri="{FF2B5EF4-FFF2-40B4-BE49-F238E27FC236}">
                  <a16:creationId xmlns:a16="http://schemas.microsoft.com/office/drawing/2014/main" xmlns="" id="{06C1A2EC-C8CE-4357-9D9E-85460B376C29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1" name="CuadroTexto 280">
              <a:extLst>
                <a:ext uri="{FF2B5EF4-FFF2-40B4-BE49-F238E27FC236}">
                  <a16:creationId xmlns:a16="http://schemas.microsoft.com/office/drawing/2014/main" id="{06C1A2EC-C8CE-4357-9D9E-85460B376C29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279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2" name="CuadroTexto 281">
              <a:extLst>
                <a:ext uri="{FF2B5EF4-FFF2-40B4-BE49-F238E27FC236}">
                  <a16:creationId xmlns:a16="http://schemas.microsoft.com/office/drawing/2014/main" xmlns="" id="{2F4E5E17-59B8-4E6E-B159-F278F32078E0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2" name="CuadroTexto 281">
              <a:extLst>
                <a:ext uri="{FF2B5EF4-FFF2-40B4-BE49-F238E27FC236}">
                  <a16:creationId xmlns:a16="http://schemas.microsoft.com/office/drawing/2014/main" id="{2F4E5E17-59B8-4E6E-B159-F278F32078E0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281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3" name="CuadroTexto 282">
              <a:extLst>
                <a:ext uri="{FF2B5EF4-FFF2-40B4-BE49-F238E27FC236}">
                  <a16:creationId xmlns:a16="http://schemas.microsoft.com/office/drawing/2014/main" xmlns="" id="{D6674D9E-32B4-4D29-9B2C-73BD057FB845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3" name="CuadroTexto 282">
              <a:extLst>
                <a:ext uri="{FF2B5EF4-FFF2-40B4-BE49-F238E27FC236}">
                  <a16:creationId xmlns:a16="http://schemas.microsoft.com/office/drawing/2014/main" id="{D6674D9E-32B4-4D29-9B2C-73BD057FB845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280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4" name="CuadroTexto 283">
              <a:extLst>
                <a:ext uri="{FF2B5EF4-FFF2-40B4-BE49-F238E27FC236}">
                  <a16:creationId xmlns:a16="http://schemas.microsoft.com/office/drawing/2014/main" xmlns="" id="{ABA75E5A-9017-4C32-95EB-2D3CB8081D60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4" name="CuadroTexto 283">
              <a:extLst>
                <a:ext uri="{FF2B5EF4-FFF2-40B4-BE49-F238E27FC236}">
                  <a16:creationId xmlns:a16="http://schemas.microsoft.com/office/drawing/2014/main" id="{ABA75E5A-9017-4C32-95EB-2D3CB8081D60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283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5" name="CuadroTexto 284">
              <a:extLst>
                <a:ext uri="{FF2B5EF4-FFF2-40B4-BE49-F238E27FC236}">
                  <a16:creationId xmlns:a16="http://schemas.microsoft.com/office/drawing/2014/main" xmlns="" id="{C32DFB51-C5CB-46A9-B114-33EFEBBE0B65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5" name="CuadroTexto 284">
              <a:extLst>
                <a:ext uri="{FF2B5EF4-FFF2-40B4-BE49-F238E27FC236}">
                  <a16:creationId xmlns:a16="http://schemas.microsoft.com/office/drawing/2014/main" id="{C32DFB51-C5CB-46A9-B114-33EFEBBE0B65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282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6" name="CuadroTexto 285">
              <a:extLst>
                <a:ext uri="{FF2B5EF4-FFF2-40B4-BE49-F238E27FC236}">
                  <a16:creationId xmlns:a16="http://schemas.microsoft.com/office/drawing/2014/main" xmlns="" id="{50E7C551-9717-4156-A01E-FE83D31CF0C7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286" name="CuadroTexto 285">
              <a:extLst>
                <a:ext uri="{FF2B5EF4-FFF2-40B4-BE49-F238E27FC236}">
                  <a16:creationId xmlns:a16="http://schemas.microsoft.com/office/drawing/2014/main" id="{50E7C551-9717-4156-A01E-FE83D31CF0C7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293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7" name="CuadroTexto 286">
              <a:extLst>
                <a:ext uri="{FF2B5EF4-FFF2-40B4-BE49-F238E27FC236}">
                  <a16:creationId xmlns:a16="http://schemas.microsoft.com/office/drawing/2014/main" xmlns="" id="{3A5A9071-A4EB-490E-85AC-44780C743C4C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7" name="CuadroTexto 286">
              <a:extLst>
                <a:ext uri="{FF2B5EF4-FFF2-40B4-BE49-F238E27FC236}">
                  <a16:creationId xmlns:a16="http://schemas.microsoft.com/office/drawing/2014/main" id="{3A5A9071-A4EB-490E-85AC-44780C743C4C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294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8" name="CuadroTexto 287">
              <a:extLst>
                <a:ext uri="{FF2B5EF4-FFF2-40B4-BE49-F238E27FC236}">
                  <a16:creationId xmlns:a16="http://schemas.microsoft.com/office/drawing/2014/main" xmlns="" id="{973B4039-611B-46B4-B46F-FD599F653C36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8" name="CuadroTexto 287">
              <a:extLst>
                <a:ext uri="{FF2B5EF4-FFF2-40B4-BE49-F238E27FC236}">
                  <a16:creationId xmlns:a16="http://schemas.microsoft.com/office/drawing/2014/main" id="{973B4039-611B-46B4-B46F-FD599F653C36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295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9" name="CuadroTexto 288">
              <a:extLst>
                <a:ext uri="{FF2B5EF4-FFF2-40B4-BE49-F238E27FC236}">
                  <a16:creationId xmlns:a16="http://schemas.microsoft.com/office/drawing/2014/main" xmlns="" id="{68DDB8D2-61B8-422C-BA13-E6011EBED02F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89" name="CuadroTexto 288">
              <a:extLst>
                <a:ext uri="{FF2B5EF4-FFF2-40B4-BE49-F238E27FC236}">
                  <a16:creationId xmlns:a16="http://schemas.microsoft.com/office/drawing/2014/main" id="{68DDB8D2-61B8-422C-BA13-E6011EBED02F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294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0" name="CuadroTexto 289">
              <a:extLst>
                <a:ext uri="{FF2B5EF4-FFF2-40B4-BE49-F238E27FC236}">
                  <a16:creationId xmlns:a16="http://schemas.microsoft.com/office/drawing/2014/main" xmlns="" id="{BE68B519-7F47-4989-B77B-A6D683536B94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0" name="CuadroTexto 289">
              <a:extLst>
                <a:ext uri="{FF2B5EF4-FFF2-40B4-BE49-F238E27FC236}">
                  <a16:creationId xmlns:a16="http://schemas.microsoft.com/office/drawing/2014/main" id="{BE68B519-7F47-4989-B77B-A6D683536B94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297</xdr:row>
      <xdr:rowOff>0</xdr:rowOff>
    </xdr:from>
    <xdr:ext cx="307777" cy="172227"/>
    <xdr:sp macro="" textlink="">
      <xdr:nvSpPr>
        <xdr:cNvPr id="291" name="CuadroTexto 290">
          <a:extLst>
            <a:ext uri="{FF2B5EF4-FFF2-40B4-BE49-F238E27FC236}">
              <a16:creationId xmlns:a16="http://schemas.microsoft.com/office/drawing/2014/main" xmlns="" id="{F719DA91-F366-4B75-A633-CBEBD1AF2BE7}"/>
            </a:ext>
          </a:extLst>
        </xdr:cNvPr>
        <xdr:cNvSpPr txBox="1"/>
      </xdr:nvSpPr>
      <xdr:spPr>
        <a:xfrm>
          <a:off x="8029575" y="502348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298</xdr:row>
      <xdr:rowOff>0</xdr:rowOff>
    </xdr:from>
    <xdr:ext cx="280077" cy="172227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xmlns="" id="{24582C68-9B82-4652-B89A-9D57E5F01836}"/>
            </a:ext>
          </a:extLst>
        </xdr:cNvPr>
        <xdr:cNvSpPr txBox="1"/>
      </xdr:nvSpPr>
      <xdr:spPr>
        <a:xfrm>
          <a:off x="7429500" y="504253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308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3" name="CuadroTexto 292">
              <a:extLst>
                <a:ext uri="{FF2B5EF4-FFF2-40B4-BE49-F238E27FC236}">
                  <a16:creationId xmlns:a16="http://schemas.microsoft.com/office/drawing/2014/main" xmlns="" id="{158344A4-98F3-4D22-9239-4A50C6DB4BC3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3" name="CuadroTexto 292">
              <a:extLst>
                <a:ext uri="{FF2B5EF4-FFF2-40B4-BE49-F238E27FC236}">
                  <a16:creationId xmlns:a16="http://schemas.microsoft.com/office/drawing/2014/main" id="{158344A4-98F3-4D22-9239-4A50C6DB4BC3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306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4" name="CuadroTexto 293">
              <a:extLst>
                <a:ext uri="{FF2B5EF4-FFF2-40B4-BE49-F238E27FC236}">
                  <a16:creationId xmlns:a16="http://schemas.microsoft.com/office/drawing/2014/main" xmlns="" id="{090F46FF-A1AC-4CC0-B650-F602069924CD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4" name="CuadroTexto 293">
              <a:extLst>
                <a:ext uri="{FF2B5EF4-FFF2-40B4-BE49-F238E27FC236}">
                  <a16:creationId xmlns:a16="http://schemas.microsoft.com/office/drawing/2014/main" id="{090F46FF-A1AC-4CC0-B650-F602069924CD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305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5" name="CuadroTexto 294">
              <a:extLst>
                <a:ext uri="{FF2B5EF4-FFF2-40B4-BE49-F238E27FC236}">
                  <a16:creationId xmlns:a16="http://schemas.microsoft.com/office/drawing/2014/main" xmlns="" id="{DF9C6AD8-3B50-4BCE-AD52-C026344FA9FC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5" name="CuadroTexto 294">
              <a:extLst>
                <a:ext uri="{FF2B5EF4-FFF2-40B4-BE49-F238E27FC236}">
                  <a16:creationId xmlns:a16="http://schemas.microsoft.com/office/drawing/2014/main" id="{DF9C6AD8-3B50-4BCE-AD52-C026344FA9FC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305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6" name="CuadroTexto 295">
              <a:extLst>
                <a:ext uri="{FF2B5EF4-FFF2-40B4-BE49-F238E27FC236}">
                  <a16:creationId xmlns:a16="http://schemas.microsoft.com/office/drawing/2014/main" xmlns="" id="{69D343AD-F9FE-4B42-BC12-454A63E98305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6" name="CuadroTexto 295">
              <a:extLst>
                <a:ext uri="{FF2B5EF4-FFF2-40B4-BE49-F238E27FC236}">
                  <a16:creationId xmlns:a16="http://schemas.microsoft.com/office/drawing/2014/main" id="{69D343AD-F9FE-4B42-BC12-454A63E98305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305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7" name="CuadroTexto 296">
              <a:extLst>
                <a:ext uri="{FF2B5EF4-FFF2-40B4-BE49-F238E27FC236}">
                  <a16:creationId xmlns:a16="http://schemas.microsoft.com/office/drawing/2014/main" xmlns="" id="{C50D233C-A689-43E1-AC0C-E2DD5431722B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7" name="CuadroTexto 296">
              <a:extLst>
                <a:ext uri="{FF2B5EF4-FFF2-40B4-BE49-F238E27FC236}">
                  <a16:creationId xmlns:a16="http://schemas.microsoft.com/office/drawing/2014/main" id="{C50D233C-A689-43E1-AC0C-E2DD5431722B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306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8" name="CuadroTexto 297">
              <a:extLst>
                <a:ext uri="{FF2B5EF4-FFF2-40B4-BE49-F238E27FC236}">
                  <a16:creationId xmlns:a16="http://schemas.microsoft.com/office/drawing/2014/main" xmlns="" id="{39A9AE3D-9905-435B-957C-4440D158C5D0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8" name="CuadroTexto 297">
              <a:extLst>
                <a:ext uri="{FF2B5EF4-FFF2-40B4-BE49-F238E27FC236}">
                  <a16:creationId xmlns:a16="http://schemas.microsoft.com/office/drawing/2014/main" id="{39A9AE3D-9905-435B-957C-4440D158C5D0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307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9" name="CuadroTexto 298">
              <a:extLst>
                <a:ext uri="{FF2B5EF4-FFF2-40B4-BE49-F238E27FC236}">
                  <a16:creationId xmlns:a16="http://schemas.microsoft.com/office/drawing/2014/main" xmlns="" id="{8B868DEC-49A8-411D-B0B5-F271C16B08D8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99" name="CuadroTexto 298">
              <a:extLst>
                <a:ext uri="{FF2B5EF4-FFF2-40B4-BE49-F238E27FC236}">
                  <a16:creationId xmlns:a16="http://schemas.microsoft.com/office/drawing/2014/main" id="{8B868DEC-49A8-411D-B0B5-F271C16B08D8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308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0" name="CuadroTexto 299">
              <a:extLst>
                <a:ext uri="{FF2B5EF4-FFF2-40B4-BE49-F238E27FC236}">
                  <a16:creationId xmlns:a16="http://schemas.microsoft.com/office/drawing/2014/main" xmlns="" id="{A99CFE01-38C1-44C9-B5AC-904FA648B0FA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0" name="CuadroTexto 299">
              <a:extLst>
                <a:ext uri="{FF2B5EF4-FFF2-40B4-BE49-F238E27FC236}">
                  <a16:creationId xmlns:a16="http://schemas.microsoft.com/office/drawing/2014/main" id="{A99CFE01-38C1-44C9-B5AC-904FA648B0FA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309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1" name="CuadroTexto 300">
              <a:extLst>
                <a:ext uri="{FF2B5EF4-FFF2-40B4-BE49-F238E27FC236}">
                  <a16:creationId xmlns:a16="http://schemas.microsoft.com/office/drawing/2014/main" xmlns="" id="{6AF7CE9E-4E9A-47B9-867E-3478991773B5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1" name="CuadroTexto 300">
              <a:extLst>
                <a:ext uri="{FF2B5EF4-FFF2-40B4-BE49-F238E27FC236}">
                  <a16:creationId xmlns:a16="http://schemas.microsoft.com/office/drawing/2014/main" id="{6AF7CE9E-4E9A-47B9-867E-3478991773B5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309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2" name="CuadroTexto 301">
              <a:extLst>
                <a:ext uri="{FF2B5EF4-FFF2-40B4-BE49-F238E27FC236}">
                  <a16:creationId xmlns:a16="http://schemas.microsoft.com/office/drawing/2014/main" xmlns="" id="{577CBEE9-94FF-427A-AC0B-7A772CCFAD88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2" name="CuadroTexto 301">
              <a:extLst>
                <a:ext uri="{FF2B5EF4-FFF2-40B4-BE49-F238E27FC236}">
                  <a16:creationId xmlns:a16="http://schemas.microsoft.com/office/drawing/2014/main" id="{577CBEE9-94FF-427A-AC0B-7A772CCFAD88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311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3" name="CuadroTexto 302">
              <a:extLst>
                <a:ext uri="{FF2B5EF4-FFF2-40B4-BE49-F238E27FC236}">
                  <a16:creationId xmlns:a16="http://schemas.microsoft.com/office/drawing/2014/main" xmlns="" id="{7FF044FB-FC11-45B2-A9EF-45756908A4EC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03" name="CuadroTexto 302">
              <a:extLst>
                <a:ext uri="{FF2B5EF4-FFF2-40B4-BE49-F238E27FC236}">
                  <a16:creationId xmlns:a16="http://schemas.microsoft.com/office/drawing/2014/main" id="{7FF044FB-FC11-45B2-A9EF-45756908A4EC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304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4" name="CuadroTexto 303">
              <a:extLst>
                <a:ext uri="{FF2B5EF4-FFF2-40B4-BE49-F238E27FC236}">
                  <a16:creationId xmlns:a16="http://schemas.microsoft.com/office/drawing/2014/main" xmlns="" id="{D2EE0741-78EF-4D33-8A8B-26EED0FAF713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4" name="CuadroTexto 303">
              <a:extLst>
                <a:ext uri="{FF2B5EF4-FFF2-40B4-BE49-F238E27FC236}">
                  <a16:creationId xmlns:a16="http://schemas.microsoft.com/office/drawing/2014/main" id="{D2EE0741-78EF-4D33-8A8B-26EED0FAF713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305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5" name="CuadroTexto 304">
              <a:extLst>
                <a:ext uri="{FF2B5EF4-FFF2-40B4-BE49-F238E27FC236}">
                  <a16:creationId xmlns:a16="http://schemas.microsoft.com/office/drawing/2014/main" xmlns="" id="{89D3C376-7668-4D81-899C-2C446026690B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5" name="CuadroTexto 304">
              <a:extLst>
                <a:ext uri="{FF2B5EF4-FFF2-40B4-BE49-F238E27FC236}">
                  <a16:creationId xmlns:a16="http://schemas.microsoft.com/office/drawing/2014/main" id="{89D3C376-7668-4D81-899C-2C446026690B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306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6" name="CuadroTexto 305">
              <a:extLst>
                <a:ext uri="{FF2B5EF4-FFF2-40B4-BE49-F238E27FC236}">
                  <a16:creationId xmlns:a16="http://schemas.microsoft.com/office/drawing/2014/main" xmlns="" id="{0ACDC181-BDD8-4841-A59A-0F140DE255C9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6" name="CuadroTexto 305">
              <a:extLst>
                <a:ext uri="{FF2B5EF4-FFF2-40B4-BE49-F238E27FC236}">
                  <a16:creationId xmlns:a16="http://schemas.microsoft.com/office/drawing/2014/main" id="{0ACDC181-BDD8-4841-A59A-0F140DE255C9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308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7" name="CuadroTexto 306">
              <a:extLst>
                <a:ext uri="{FF2B5EF4-FFF2-40B4-BE49-F238E27FC236}">
                  <a16:creationId xmlns:a16="http://schemas.microsoft.com/office/drawing/2014/main" xmlns="" id="{32F60929-C03C-4F2E-B1F0-F8B49E20E8CF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7" name="CuadroTexto 306">
              <a:extLst>
                <a:ext uri="{FF2B5EF4-FFF2-40B4-BE49-F238E27FC236}">
                  <a16:creationId xmlns:a16="http://schemas.microsoft.com/office/drawing/2014/main" id="{32F60929-C03C-4F2E-B1F0-F8B49E20E8CF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307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8" name="CuadroTexto 307">
              <a:extLst>
                <a:ext uri="{FF2B5EF4-FFF2-40B4-BE49-F238E27FC236}">
                  <a16:creationId xmlns:a16="http://schemas.microsoft.com/office/drawing/2014/main" xmlns="" id="{2D72682F-CD19-4D91-8D4D-0628657874CA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8" name="CuadroTexto 307">
              <a:extLst>
                <a:ext uri="{FF2B5EF4-FFF2-40B4-BE49-F238E27FC236}">
                  <a16:creationId xmlns:a16="http://schemas.microsoft.com/office/drawing/2014/main" id="{2D72682F-CD19-4D91-8D4D-0628657874CA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310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9" name="CuadroTexto 308">
              <a:extLst>
                <a:ext uri="{FF2B5EF4-FFF2-40B4-BE49-F238E27FC236}">
                  <a16:creationId xmlns:a16="http://schemas.microsoft.com/office/drawing/2014/main" xmlns="" id="{25C43134-147E-45D8-A402-D9E9A5308CFD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09" name="CuadroTexto 308">
              <a:extLst>
                <a:ext uri="{FF2B5EF4-FFF2-40B4-BE49-F238E27FC236}">
                  <a16:creationId xmlns:a16="http://schemas.microsoft.com/office/drawing/2014/main" id="{25C43134-147E-45D8-A402-D9E9A5308CFD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309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0" name="CuadroTexto 309">
              <a:extLst>
                <a:ext uri="{FF2B5EF4-FFF2-40B4-BE49-F238E27FC236}">
                  <a16:creationId xmlns:a16="http://schemas.microsoft.com/office/drawing/2014/main" xmlns="" id="{BD700641-3FFA-48BC-B80E-475C13E83DD6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10" name="CuadroTexto 309">
              <a:extLst>
                <a:ext uri="{FF2B5EF4-FFF2-40B4-BE49-F238E27FC236}">
                  <a16:creationId xmlns:a16="http://schemas.microsoft.com/office/drawing/2014/main" id="{BD700641-3FFA-48BC-B80E-475C13E83DD6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320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1" name="CuadroTexto 310">
              <a:extLst>
                <a:ext uri="{FF2B5EF4-FFF2-40B4-BE49-F238E27FC236}">
                  <a16:creationId xmlns:a16="http://schemas.microsoft.com/office/drawing/2014/main" xmlns="" id="{63E5C60A-BE1C-48DA-A58E-2E92197F6AA8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1" name="CuadroTexto 310">
              <a:extLst>
                <a:ext uri="{FF2B5EF4-FFF2-40B4-BE49-F238E27FC236}">
                  <a16:creationId xmlns:a16="http://schemas.microsoft.com/office/drawing/2014/main" id="{63E5C60A-BE1C-48DA-A58E-2E92197F6AA8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321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2" name="CuadroTexto 311">
              <a:extLst>
                <a:ext uri="{FF2B5EF4-FFF2-40B4-BE49-F238E27FC236}">
                  <a16:creationId xmlns:a16="http://schemas.microsoft.com/office/drawing/2014/main" xmlns="" id="{3125EBD4-3D2A-4715-8DBE-3A7031C16E02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2" name="CuadroTexto 311">
              <a:extLst>
                <a:ext uri="{FF2B5EF4-FFF2-40B4-BE49-F238E27FC236}">
                  <a16:creationId xmlns:a16="http://schemas.microsoft.com/office/drawing/2014/main" id="{3125EBD4-3D2A-4715-8DBE-3A7031C16E02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322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3" name="CuadroTexto 312">
              <a:extLst>
                <a:ext uri="{FF2B5EF4-FFF2-40B4-BE49-F238E27FC236}">
                  <a16:creationId xmlns:a16="http://schemas.microsoft.com/office/drawing/2014/main" xmlns="" id="{02E8E2DD-5F62-44DA-A67B-3B002FE8681F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3" name="CuadroTexto 312">
              <a:extLst>
                <a:ext uri="{FF2B5EF4-FFF2-40B4-BE49-F238E27FC236}">
                  <a16:creationId xmlns:a16="http://schemas.microsoft.com/office/drawing/2014/main" id="{02E8E2DD-5F62-44DA-A67B-3B002FE8681F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321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4" name="CuadroTexto 313">
              <a:extLst>
                <a:ext uri="{FF2B5EF4-FFF2-40B4-BE49-F238E27FC236}">
                  <a16:creationId xmlns:a16="http://schemas.microsoft.com/office/drawing/2014/main" xmlns="" id="{DB2EEB80-0654-4407-A897-10A980CD331F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4" name="CuadroTexto 313">
              <a:extLst>
                <a:ext uri="{FF2B5EF4-FFF2-40B4-BE49-F238E27FC236}">
                  <a16:creationId xmlns:a16="http://schemas.microsoft.com/office/drawing/2014/main" id="{DB2EEB80-0654-4407-A897-10A980CD331F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324</xdr:row>
      <xdr:rowOff>0</xdr:rowOff>
    </xdr:from>
    <xdr:ext cx="307777" cy="172227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xmlns="" id="{4EF9F39F-B19B-4844-B9BA-3FA24EC1CB42}"/>
            </a:ext>
          </a:extLst>
        </xdr:cNvPr>
        <xdr:cNvSpPr txBox="1"/>
      </xdr:nvSpPr>
      <xdr:spPr>
        <a:xfrm>
          <a:off x="8029575" y="502348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325</xdr:row>
      <xdr:rowOff>0</xdr:rowOff>
    </xdr:from>
    <xdr:ext cx="280077" cy="172227"/>
    <xdr:sp macro="" textlink="">
      <xdr:nvSpPr>
        <xdr:cNvPr id="316" name="CuadroTexto 315">
          <a:extLst>
            <a:ext uri="{FF2B5EF4-FFF2-40B4-BE49-F238E27FC236}">
              <a16:creationId xmlns:a16="http://schemas.microsoft.com/office/drawing/2014/main" xmlns="" id="{9ED7484F-1088-4260-A7B5-6E2676A24BF6}"/>
            </a:ext>
          </a:extLst>
        </xdr:cNvPr>
        <xdr:cNvSpPr txBox="1"/>
      </xdr:nvSpPr>
      <xdr:spPr>
        <a:xfrm>
          <a:off x="7429500" y="504253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334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7" name="CuadroTexto 316">
              <a:extLst>
                <a:ext uri="{FF2B5EF4-FFF2-40B4-BE49-F238E27FC236}">
                  <a16:creationId xmlns:a16="http://schemas.microsoft.com/office/drawing/2014/main" xmlns="" id="{324F89C9-455A-4E4B-96F4-77095CD76905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7" name="CuadroTexto 316">
              <a:extLst>
                <a:ext uri="{FF2B5EF4-FFF2-40B4-BE49-F238E27FC236}">
                  <a16:creationId xmlns:a16="http://schemas.microsoft.com/office/drawing/2014/main" id="{324F89C9-455A-4E4B-96F4-77095CD76905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332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8" name="CuadroTexto 317">
              <a:extLst>
                <a:ext uri="{FF2B5EF4-FFF2-40B4-BE49-F238E27FC236}">
                  <a16:creationId xmlns:a16="http://schemas.microsoft.com/office/drawing/2014/main" xmlns="" id="{05A8D635-42EB-4C32-8E23-0EAECFB19195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8" name="CuadroTexto 317">
              <a:extLst>
                <a:ext uri="{FF2B5EF4-FFF2-40B4-BE49-F238E27FC236}">
                  <a16:creationId xmlns:a16="http://schemas.microsoft.com/office/drawing/2014/main" id="{05A8D635-42EB-4C32-8E23-0EAECFB19195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331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9" name="CuadroTexto 318">
              <a:extLst>
                <a:ext uri="{FF2B5EF4-FFF2-40B4-BE49-F238E27FC236}">
                  <a16:creationId xmlns:a16="http://schemas.microsoft.com/office/drawing/2014/main" xmlns="" id="{A57B2AB2-86F9-4B6F-92BD-C9BA43254D83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19" name="CuadroTexto 318">
              <a:extLst>
                <a:ext uri="{FF2B5EF4-FFF2-40B4-BE49-F238E27FC236}">
                  <a16:creationId xmlns:a16="http://schemas.microsoft.com/office/drawing/2014/main" id="{A57B2AB2-86F9-4B6F-92BD-C9BA43254D83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331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0" name="CuadroTexto 319">
              <a:extLst>
                <a:ext uri="{FF2B5EF4-FFF2-40B4-BE49-F238E27FC236}">
                  <a16:creationId xmlns:a16="http://schemas.microsoft.com/office/drawing/2014/main" xmlns="" id="{615769D0-43CE-4147-86EC-1884EB39CF6E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0" name="CuadroTexto 319">
              <a:extLst>
                <a:ext uri="{FF2B5EF4-FFF2-40B4-BE49-F238E27FC236}">
                  <a16:creationId xmlns:a16="http://schemas.microsoft.com/office/drawing/2014/main" id="{615769D0-43CE-4147-86EC-1884EB39CF6E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331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1" name="CuadroTexto 320">
              <a:extLst>
                <a:ext uri="{FF2B5EF4-FFF2-40B4-BE49-F238E27FC236}">
                  <a16:creationId xmlns:a16="http://schemas.microsoft.com/office/drawing/2014/main" xmlns="" id="{27CDEB15-31CC-436A-9319-B3EE5F1CB1D2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1" name="CuadroTexto 320">
              <a:extLst>
                <a:ext uri="{FF2B5EF4-FFF2-40B4-BE49-F238E27FC236}">
                  <a16:creationId xmlns:a16="http://schemas.microsoft.com/office/drawing/2014/main" id="{27CDEB15-31CC-436A-9319-B3EE5F1CB1D2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332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2" name="CuadroTexto 321">
              <a:extLst>
                <a:ext uri="{FF2B5EF4-FFF2-40B4-BE49-F238E27FC236}">
                  <a16:creationId xmlns:a16="http://schemas.microsoft.com/office/drawing/2014/main" xmlns="" id="{22A40A80-4995-491E-8E3D-AD47544D1986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2" name="CuadroTexto 321">
              <a:extLst>
                <a:ext uri="{FF2B5EF4-FFF2-40B4-BE49-F238E27FC236}">
                  <a16:creationId xmlns:a16="http://schemas.microsoft.com/office/drawing/2014/main" id="{22A40A80-4995-491E-8E3D-AD47544D1986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333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3" name="CuadroTexto 322">
              <a:extLst>
                <a:ext uri="{FF2B5EF4-FFF2-40B4-BE49-F238E27FC236}">
                  <a16:creationId xmlns:a16="http://schemas.microsoft.com/office/drawing/2014/main" xmlns="" id="{A5B515F1-B0B0-4D9A-8019-9B8E4E928D0B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3" name="CuadroTexto 322">
              <a:extLst>
                <a:ext uri="{FF2B5EF4-FFF2-40B4-BE49-F238E27FC236}">
                  <a16:creationId xmlns:a16="http://schemas.microsoft.com/office/drawing/2014/main" id="{A5B515F1-B0B0-4D9A-8019-9B8E4E928D0B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334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4" name="CuadroTexto 323">
              <a:extLst>
                <a:ext uri="{FF2B5EF4-FFF2-40B4-BE49-F238E27FC236}">
                  <a16:creationId xmlns:a16="http://schemas.microsoft.com/office/drawing/2014/main" xmlns="" id="{D6AEA2ED-5FBF-4D35-9347-80695AD1A836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4" name="CuadroTexto 323">
              <a:extLst>
                <a:ext uri="{FF2B5EF4-FFF2-40B4-BE49-F238E27FC236}">
                  <a16:creationId xmlns:a16="http://schemas.microsoft.com/office/drawing/2014/main" id="{D6AEA2ED-5FBF-4D35-9347-80695AD1A836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335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5" name="CuadroTexto 324">
              <a:extLst>
                <a:ext uri="{FF2B5EF4-FFF2-40B4-BE49-F238E27FC236}">
                  <a16:creationId xmlns:a16="http://schemas.microsoft.com/office/drawing/2014/main" xmlns="" id="{5E147A3A-03B5-4B75-AF23-026E145A9FF8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5" name="CuadroTexto 324">
              <a:extLst>
                <a:ext uri="{FF2B5EF4-FFF2-40B4-BE49-F238E27FC236}">
                  <a16:creationId xmlns:a16="http://schemas.microsoft.com/office/drawing/2014/main" id="{5E147A3A-03B5-4B75-AF23-026E145A9FF8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335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6" name="CuadroTexto 325">
              <a:extLst>
                <a:ext uri="{FF2B5EF4-FFF2-40B4-BE49-F238E27FC236}">
                  <a16:creationId xmlns:a16="http://schemas.microsoft.com/office/drawing/2014/main" xmlns="" id="{DF4E88DD-531B-4E2C-ACFD-FF4926F711E3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6" name="CuadroTexto 325">
              <a:extLst>
                <a:ext uri="{FF2B5EF4-FFF2-40B4-BE49-F238E27FC236}">
                  <a16:creationId xmlns:a16="http://schemas.microsoft.com/office/drawing/2014/main" id="{DF4E88DD-531B-4E2C-ACFD-FF4926F711E3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337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7" name="CuadroTexto 326">
              <a:extLst>
                <a:ext uri="{FF2B5EF4-FFF2-40B4-BE49-F238E27FC236}">
                  <a16:creationId xmlns:a16="http://schemas.microsoft.com/office/drawing/2014/main" xmlns="" id="{14B36125-3E84-42B8-B6A5-81220ABBA360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27" name="CuadroTexto 326">
              <a:extLst>
                <a:ext uri="{FF2B5EF4-FFF2-40B4-BE49-F238E27FC236}">
                  <a16:creationId xmlns:a16="http://schemas.microsoft.com/office/drawing/2014/main" id="{14B36125-3E84-42B8-B6A5-81220ABBA360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330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8" name="CuadroTexto 327">
              <a:extLst>
                <a:ext uri="{FF2B5EF4-FFF2-40B4-BE49-F238E27FC236}">
                  <a16:creationId xmlns:a16="http://schemas.microsoft.com/office/drawing/2014/main" xmlns="" id="{A41CC065-0A7A-48D1-8643-758B6A773D6A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28" name="CuadroTexto 327">
              <a:extLst>
                <a:ext uri="{FF2B5EF4-FFF2-40B4-BE49-F238E27FC236}">
                  <a16:creationId xmlns:a16="http://schemas.microsoft.com/office/drawing/2014/main" id="{A41CC065-0A7A-48D1-8643-758B6A773D6A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331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9" name="CuadroTexto 328">
              <a:extLst>
                <a:ext uri="{FF2B5EF4-FFF2-40B4-BE49-F238E27FC236}">
                  <a16:creationId xmlns:a16="http://schemas.microsoft.com/office/drawing/2014/main" xmlns="" id="{81D4C1D6-D978-4C30-8C72-6E63F3CC9B1F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29" name="CuadroTexto 328">
              <a:extLst>
                <a:ext uri="{FF2B5EF4-FFF2-40B4-BE49-F238E27FC236}">
                  <a16:creationId xmlns:a16="http://schemas.microsoft.com/office/drawing/2014/main" id="{81D4C1D6-D978-4C30-8C72-6E63F3CC9B1F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332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0" name="CuadroTexto 329">
              <a:extLst>
                <a:ext uri="{FF2B5EF4-FFF2-40B4-BE49-F238E27FC236}">
                  <a16:creationId xmlns:a16="http://schemas.microsoft.com/office/drawing/2014/main" xmlns="" id="{D9705EF6-8F9D-4578-B19C-5DA6FA51DC7C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0" name="CuadroTexto 329">
              <a:extLst>
                <a:ext uri="{FF2B5EF4-FFF2-40B4-BE49-F238E27FC236}">
                  <a16:creationId xmlns:a16="http://schemas.microsoft.com/office/drawing/2014/main" id="{D9705EF6-8F9D-4578-B19C-5DA6FA51DC7C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334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1" name="CuadroTexto 330">
              <a:extLst>
                <a:ext uri="{FF2B5EF4-FFF2-40B4-BE49-F238E27FC236}">
                  <a16:creationId xmlns:a16="http://schemas.microsoft.com/office/drawing/2014/main" xmlns="" id="{54792E04-5574-443C-ABA7-3F11FBBD3096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1" name="CuadroTexto 330">
              <a:extLst>
                <a:ext uri="{FF2B5EF4-FFF2-40B4-BE49-F238E27FC236}">
                  <a16:creationId xmlns:a16="http://schemas.microsoft.com/office/drawing/2014/main" id="{54792E04-5574-443C-ABA7-3F11FBBD3096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333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2" name="CuadroTexto 331">
              <a:extLst>
                <a:ext uri="{FF2B5EF4-FFF2-40B4-BE49-F238E27FC236}">
                  <a16:creationId xmlns:a16="http://schemas.microsoft.com/office/drawing/2014/main" xmlns="" id="{A36DAF7D-F5DE-4276-8E7B-D37FDC4A57A6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2" name="CuadroTexto 331">
              <a:extLst>
                <a:ext uri="{FF2B5EF4-FFF2-40B4-BE49-F238E27FC236}">
                  <a16:creationId xmlns:a16="http://schemas.microsoft.com/office/drawing/2014/main" id="{A36DAF7D-F5DE-4276-8E7B-D37FDC4A57A6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336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3" name="CuadroTexto 332">
              <a:extLst>
                <a:ext uri="{FF2B5EF4-FFF2-40B4-BE49-F238E27FC236}">
                  <a16:creationId xmlns:a16="http://schemas.microsoft.com/office/drawing/2014/main" xmlns="" id="{52747BA4-AFAD-4636-9818-800CB435CA33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3" name="CuadroTexto 332">
              <a:extLst>
                <a:ext uri="{FF2B5EF4-FFF2-40B4-BE49-F238E27FC236}">
                  <a16:creationId xmlns:a16="http://schemas.microsoft.com/office/drawing/2014/main" id="{52747BA4-AFAD-4636-9818-800CB435CA33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335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4" name="CuadroTexto 333">
              <a:extLst>
                <a:ext uri="{FF2B5EF4-FFF2-40B4-BE49-F238E27FC236}">
                  <a16:creationId xmlns:a16="http://schemas.microsoft.com/office/drawing/2014/main" xmlns="" id="{24C08E58-C984-4A7B-961A-CCCE8EC8DE87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34" name="CuadroTexto 333">
              <a:extLst>
                <a:ext uri="{FF2B5EF4-FFF2-40B4-BE49-F238E27FC236}">
                  <a16:creationId xmlns:a16="http://schemas.microsoft.com/office/drawing/2014/main" id="{24C08E58-C984-4A7B-961A-CCCE8EC8DE87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346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5" name="CuadroTexto 334">
              <a:extLst>
                <a:ext uri="{FF2B5EF4-FFF2-40B4-BE49-F238E27FC236}">
                  <a16:creationId xmlns:a16="http://schemas.microsoft.com/office/drawing/2014/main" xmlns="" id="{64DA8E31-E53A-4C89-90D2-4974B3D9C400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5" name="CuadroTexto 334">
              <a:extLst>
                <a:ext uri="{FF2B5EF4-FFF2-40B4-BE49-F238E27FC236}">
                  <a16:creationId xmlns:a16="http://schemas.microsoft.com/office/drawing/2014/main" id="{64DA8E31-E53A-4C89-90D2-4974B3D9C400}"/>
                </a:ext>
              </a:extLst>
            </xdr:cNvPr>
            <xdr:cNvSpPr txBox="1"/>
          </xdr:nvSpPr>
          <xdr:spPr>
            <a:xfrm>
              <a:off x="8867775" y="494728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347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6" name="CuadroTexto 335">
              <a:extLst>
                <a:ext uri="{FF2B5EF4-FFF2-40B4-BE49-F238E27FC236}">
                  <a16:creationId xmlns:a16="http://schemas.microsoft.com/office/drawing/2014/main" xmlns="" id="{29354F08-2E53-49FA-AA36-33C8A7A53D9F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6" name="CuadroTexto 335">
              <a:extLst>
                <a:ext uri="{FF2B5EF4-FFF2-40B4-BE49-F238E27FC236}">
                  <a16:creationId xmlns:a16="http://schemas.microsoft.com/office/drawing/2014/main" id="{29354F08-2E53-49FA-AA36-33C8A7A53D9F}"/>
                </a:ext>
              </a:extLst>
            </xdr:cNvPr>
            <xdr:cNvSpPr txBox="1"/>
          </xdr:nvSpPr>
          <xdr:spPr>
            <a:xfrm>
              <a:off x="8429625" y="498443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348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7" name="CuadroTexto 336">
              <a:extLst>
                <a:ext uri="{FF2B5EF4-FFF2-40B4-BE49-F238E27FC236}">
                  <a16:creationId xmlns:a16="http://schemas.microsoft.com/office/drawing/2014/main" xmlns="" id="{7B94F7D6-F9FD-4FA8-8C2F-CC2482082EE7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7" name="CuadroTexto 336">
              <a:extLst>
                <a:ext uri="{FF2B5EF4-FFF2-40B4-BE49-F238E27FC236}">
                  <a16:creationId xmlns:a16="http://schemas.microsoft.com/office/drawing/2014/main" id="{7B94F7D6-F9FD-4FA8-8C2F-CC2482082EE7}"/>
                </a:ext>
              </a:extLst>
            </xdr:cNvPr>
            <xdr:cNvSpPr txBox="1"/>
          </xdr:nvSpPr>
          <xdr:spPr>
            <a:xfrm>
              <a:off x="8353425" y="500348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347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8" name="CuadroTexto 337">
              <a:extLst>
                <a:ext uri="{FF2B5EF4-FFF2-40B4-BE49-F238E27FC236}">
                  <a16:creationId xmlns:a16="http://schemas.microsoft.com/office/drawing/2014/main" xmlns="" id="{E31F53B7-5F20-4E78-9DCD-5C09058A80D4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38" name="CuadroTexto 337">
              <a:extLst>
                <a:ext uri="{FF2B5EF4-FFF2-40B4-BE49-F238E27FC236}">
                  <a16:creationId xmlns:a16="http://schemas.microsoft.com/office/drawing/2014/main" id="{E31F53B7-5F20-4E78-9DCD-5C09058A80D4}"/>
                </a:ext>
              </a:extLst>
            </xdr:cNvPr>
            <xdr:cNvSpPr txBox="1"/>
          </xdr:nvSpPr>
          <xdr:spPr>
            <a:xfrm>
              <a:off x="8505825" y="496633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350</xdr:row>
      <xdr:rowOff>0</xdr:rowOff>
    </xdr:from>
    <xdr:ext cx="307777" cy="172227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xmlns="" id="{C036B58F-790C-4EEA-8226-4696F28F89DF}"/>
            </a:ext>
          </a:extLst>
        </xdr:cNvPr>
        <xdr:cNvSpPr txBox="1"/>
      </xdr:nvSpPr>
      <xdr:spPr>
        <a:xfrm>
          <a:off x="8029575" y="502348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351</xdr:row>
      <xdr:rowOff>0</xdr:rowOff>
    </xdr:from>
    <xdr:ext cx="280077" cy="172227"/>
    <xdr:sp macro="" textlink="">
      <xdr:nvSpPr>
        <xdr:cNvPr id="340" name="CuadroTexto 339">
          <a:extLst>
            <a:ext uri="{FF2B5EF4-FFF2-40B4-BE49-F238E27FC236}">
              <a16:creationId xmlns:a16="http://schemas.microsoft.com/office/drawing/2014/main" xmlns="" id="{39AB619D-28B2-4935-806F-2873F88EE981}"/>
            </a:ext>
          </a:extLst>
        </xdr:cNvPr>
        <xdr:cNvSpPr txBox="1"/>
      </xdr:nvSpPr>
      <xdr:spPr>
        <a:xfrm>
          <a:off x="7429500" y="504253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360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1" name="CuadroTexto 340">
              <a:extLst>
                <a:ext uri="{FF2B5EF4-FFF2-40B4-BE49-F238E27FC236}">
                  <a16:creationId xmlns:a16="http://schemas.microsoft.com/office/drawing/2014/main" xmlns="" id="{A8DC8512-4D0D-48B8-A3A7-ED936D312038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1" name="CuadroTexto 340">
              <a:extLst>
                <a:ext uri="{FF2B5EF4-FFF2-40B4-BE49-F238E27FC236}">
                  <a16:creationId xmlns:a16="http://schemas.microsoft.com/office/drawing/2014/main" id="{A8DC8512-4D0D-48B8-A3A7-ED936D312038}"/>
                </a:ext>
              </a:extLst>
            </xdr:cNvPr>
            <xdr:cNvSpPr txBox="1"/>
          </xdr:nvSpPr>
          <xdr:spPr>
            <a:xfrm>
              <a:off x="8124825" y="523494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358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2" name="CuadroTexto 341">
              <a:extLst>
                <a:ext uri="{FF2B5EF4-FFF2-40B4-BE49-F238E27FC236}">
                  <a16:creationId xmlns:a16="http://schemas.microsoft.com/office/drawing/2014/main" xmlns="" id="{4F997CE7-9A45-4F7E-962A-0B4ED7BA09BF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2" name="CuadroTexto 341">
              <a:extLst>
                <a:ext uri="{FF2B5EF4-FFF2-40B4-BE49-F238E27FC236}">
                  <a16:creationId xmlns:a16="http://schemas.microsoft.com/office/drawing/2014/main" id="{4F997CE7-9A45-4F7E-962A-0B4ED7BA09BF}"/>
                </a:ext>
              </a:extLst>
            </xdr:cNvPr>
            <xdr:cNvSpPr txBox="1"/>
          </xdr:nvSpPr>
          <xdr:spPr>
            <a:xfrm>
              <a:off x="8543925" y="521493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357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3" name="CuadroTexto 342">
              <a:extLst>
                <a:ext uri="{FF2B5EF4-FFF2-40B4-BE49-F238E27FC236}">
                  <a16:creationId xmlns:a16="http://schemas.microsoft.com/office/drawing/2014/main" xmlns="" id="{EEB6AB3A-5FA1-4CBB-97D6-31F3BBB9C14B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3" name="CuadroTexto 342">
              <a:extLst>
                <a:ext uri="{FF2B5EF4-FFF2-40B4-BE49-F238E27FC236}">
                  <a16:creationId xmlns:a16="http://schemas.microsoft.com/office/drawing/2014/main" id="{EEB6AB3A-5FA1-4CBB-97D6-31F3BBB9C14B}"/>
                </a:ext>
              </a:extLst>
            </xdr:cNvPr>
            <xdr:cNvSpPr txBox="1"/>
          </xdr:nvSpPr>
          <xdr:spPr>
            <a:xfrm>
              <a:off x="8115300" y="517779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357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4" name="CuadroTexto 343">
              <a:extLst>
                <a:ext uri="{FF2B5EF4-FFF2-40B4-BE49-F238E27FC236}">
                  <a16:creationId xmlns:a16="http://schemas.microsoft.com/office/drawing/2014/main" xmlns="" id="{DB6EF61A-F65E-4556-92C4-EE52EBC22245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4" name="CuadroTexto 343">
              <a:extLst>
                <a:ext uri="{FF2B5EF4-FFF2-40B4-BE49-F238E27FC236}">
                  <a16:creationId xmlns:a16="http://schemas.microsoft.com/office/drawing/2014/main" id="{DB6EF61A-F65E-4556-92C4-EE52EBC22245}"/>
                </a:ext>
              </a:extLst>
            </xdr:cNvPr>
            <xdr:cNvSpPr txBox="1"/>
          </xdr:nvSpPr>
          <xdr:spPr>
            <a:xfrm>
              <a:off x="8620125" y="519588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357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5" name="CuadroTexto 344">
              <a:extLst>
                <a:ext uri="{FF2B5EF4-FFF2-40B4-BE49-F238E27FC236}">
                  <a16:creationId xmlns:a16="http://schemas.microsoft.com/office/drawing/2014/main" xmlns="" id="{6D9DD2D4-0B8E-4B71-AF25-51A4D27BE340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5" name="CuadroTexto 344">
              <a:extLst>
                <a:ext uri="{FF2B5EF4-FFF2-40B4-BE49-F238E27FC236}">
                  <a16:creationId xmlns:a16="http://schemas.microsoft.com/office/drawing/2014/main" id="{6D9DD2D4-0B8E-4B71-AF25-51A4D27BE340}"/>
                </a:ext>
              </a:extLst>
            </xdr:cNvPr>
            <xdr:cNvSpPr txBox="1"/>
          </xdr:nvSpPr>
          <xdr:spPr>
            <a:xfrm>
              <a:off x="5638800" y="517874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358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6" name="CuadroTexto 345">
              <a:extLst>
                <a:ext uri="{FF2B5EF4-FFF2-40B4-BE49-F238E27FC236}">
                  <a16:creationId xmlns:a16="http://schemas.microsoft.com/office/drawing/2014/main" xmlns="" id="{AA7EC75A-AEEF-4A33-A9D4-73762F8743C7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6" name="CuadroTexto 345">
              <a:extLst>
                <a:ext uri="{FF2B5EF4-FFF2-40B4-BE49-F238E27FC236}">
                  <a16:creationId xmlns:a16="http://schemas.microsoft.com/office/drawing/2014/main" id="{AA7EC75A-AEEF-4A33-A9D4-73762F8743C7}"/>
                </a:ext>
              </a:extLst>
            </xdr:cNvPr>
            <xdr:cNvSpPr txBox="1"/>
          </xdr:nvSpPr>
          <xdr:spPr>
            <a:xfrm>
              <a:off x="5629275" y="519684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359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7" name="CuadroTexto 346">
              <a:extLst>
                <a:ext uri="{FF2B5EF4-FFF2-40B4-BE49-F238E27FC236}">
                  <a16:creationId xmlns:a16="http://schemas.microsoft.com/office/drawing/2014/main" xmlns="" id="{49E4A64B-8CB6-4B91-B23A-5402B0A37450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7" name="CuadroTexto 346">
              <a:extLst>
                <a:ext uri="{FF2B5EF4-FFF2-40B4-BE49-F238E27FC236}">
                  <a16:creationId xmlns:a16="http://schemas.microsoft.com/office/drawing/2014/main" id="{49E4A64B-8CB6-4B91-B23A-5402B0A37450}"/>
                </a:ext>
              </a:extLst>
            </xdr:cNvPr>
            <xdr:cNvSpPr txBox="1"/>
          </xdr:nvSpPr>
          <xdr:spPr>
            <a:xfrm>
              <a:off x="5638800" y="52158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360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8" name="CuadroTexto 347">
              <a:extLst>
                <a:ext uri="{FF2B5EF4-FFF2-40B4-BE49-F238E27FC236}">
                  <a16:creationId xmlns:a16="http://schemas.microsoft.com/office/drawing/2014/main" xmlns="" id="{8ABE9F71-DEDA-4EE0-988C-B5EBE81B0B08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8" name="CuadroTexto 347">
              <a:extLst>
                <a:ext uri="{FF2B5EF4-FFF2-40B4-BE49-F238E27FC236}">
                  <a16:creationId xmlns:a16="http://schemas.microsoft.com/office/drawing/2014/main" id="{8ABE9F71-DEDA-4EE0-988C-B5EBE81B0B08}"/>
                </a:ext>
              </a:extLst>
            </xdr:cNvPr>
            <xdr:cNvSpPr txBox="1"/>
          </xdr:nvSpPr>
          <xdr:spPr>
            <a:xfrm>
              <a:off x="5667375" y="523589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361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9" name="CuadroTexto 348">
              <a:extLst>
                <a:ext uri="{FF2B5EF4-FFF2-40B4-BE49-F238E27FC236}">
                  <a16:creationId xmlns:a16="http://schemas.microsoft.com/office/drawing/2014/main" xmlns="" id="{54AD2F27-FE68-4385-95D6-DE06269F3917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49" name="CuadroTexto 348">
              <a:extLst>
                <a:ext uri="{FF2B5EF4-FFF2-40B4-BE49-F238E27FC236}">
                  <a16:creationId xmlns:a16="http://schemas.microsoft.com/office/drawing/2014/main" id="{54AD2F27-FE68-4385-95D6-DE06269F3917}"/>
                </a:ext>
              </a:extLst>
            </xdr:cNvPr>
            <xdr:cNvSpPr txBox="1"/>
          </xdr:nvSpPr>
          <xdr:spPr>
            <a:xfrm>
              <a:off x="5648325" y="52539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361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0" name="CuadroTexto 349">
              <a:extLst>
                <a:ext uri="{FF2B5EF4-FFF2-40B4-BE49-F238E27FC236}">
                  <a16:creationId xmlns:a16="http://schemas.microsoft.com/office/drawing/2014/main" xmlns="" id="{664F45CB-2F3F-4B2A-9154-18AE710C96EC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50" name="CuadroTexto 349">
              <a:extLst>
                <a:ext uri="{FF2B5EF4-FFF2-40B4-BE49-F238E27FC236}">
                  <a16:creationId xmlns:a16="http://schemas.microsoft.com/office/drawing/2014/main" id="{664F45CB-2F3F-4B2A-9154-18AE710C96EC}"/>
                </a:ext>
              </a:extLst>
            </xdr:cNvPr>
            <xdr:cNvSpPr txBox="1"/>
          </xdr:nvSpPr>
          <xdr:spPr>
            <a:xfrm>
              <a:off x="5676900" y="527208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363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1" name="CuadroTexto 350">
              <a:extLst>
                <a:ext uri="{FF2B5EF4-FFF2-40B4-BE49-F238E27FC236}">
                  <a16:creationId xmlns:a16="http://schemas.microsoft.com/office/drawing/2014/main" xmlns="" id="{F8BCEC73-4494-4C32-90AB-C9EA3ACEBCC1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51" name="CuadroTexto 350">
              <a:extLst>
                <a:ext uri="{FF2B5EF4-FFF2-40B4-BE49-F238E27FC236}">
                  <a16:creationId xmlns:a16="http://schemas.microsoft.com/office/drawing/2014/main" id="{F8BCEC73-4494-4C32-90AB-C9EA3ACEBCC1}"/>
                </a:ext>
              </a:extLst>
            </xdr:cNvPr>
            <xdr:cNvSpPr txBox="1"/>
          </xdr:nvSpPr>
          <xdr:spPr>
            <a:xfrm>
              <a:off x="5705475" y="529209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356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2" name="CuadroTexto 351">
              <a:extLst>
                <a:ext uri="{FF2B5EF4-FFF2-40B4-BE49-F238E27FC236}">
                  <a16:creationId xmlns:a16="http://schemas.microsoft.com/office/drawing/2014/main" xmlns="" id="{F95E4A6E-A85D-4BCF-A48C-25C315A51039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2" name="CuadroTexto 351">
              <a:extLst>
                <a:ext uri="{FF2B5EF4-FFF2-40B4-BE49-F238E27FC236}">
                  <a16:creationId xmlns:a16="http://schemas.microsoft.com/office/drawing/2014/main" id="{F95E4A6E-A85D-4BCF-A48C-25C315A51039}"/>
                </a:ext>
              </a:extLst>
            </xdr:cNvPr>
            <xdr:cNvSpPr txBox="1"/>
          </xdr:nvSpPr>
          <xdr:spPr>
            <a:xfrm>
              <a:off x="7181850" y="516921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357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3" name="CuadroTexto 352">
              <a:extLst>
                <a:ext uri="{FF2B5EF4-FFF2-40B4-BE49-F238E27FC236}">
                  <a16:creationId xmlns:a16="http://schemas.microsoft.com/office/drawing/2014/main" xmlns="" id="{F156D397-0515-4853-801E-A4CE27EE8A6C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3" name="CuadroTexto 352">
              <a:extLst>
                <a:ext uri="{FF2B5EF4-FFF2-40B4-BE49-F238E27FC236}">
                  <a16:creationId xmlns:a16="http://schemas.microsoft.com/office/drawing/2014/main" id="{F156D397-0515-4853-801E-A4CE27EE8A6C}"/>
                </a:ext>
              </a:extLst>
            </xdr:cNvPr>
            <xdr:cNvSpPr txBox="1"/>
          </xdr:nvSpPr>
          <xdr:spPr>
            <a:xfrm>
              <a:off x="7200900" y="518826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358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4" name="CuadroTexto 353">
              <a:extLst>
                <a:ext uri="{FF2B5EF4-FFF2-40B4-BE49-F238E27FC236}">
                  <a16:creationId xmlns:a16="http://schemas.microsoft.com/office/drawing/2014/main" xmlns="" id="{4D878836-55A8-4268-BAAB-5F412DD2B9FB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4" name="CuadroTexto 353">
              <a:extLst>
                <a:ext uri="{FF2B5EF4-FFF2-40B4-BE49-F238E27FC236}">
                  <a16:creationId xmlns:a16="http://schemas.microsoft.com/office/drawing/2014/main" id="{4D878836-55A8-4268-BAAB-5F412DD2B9FB}"/>
                </a:ext>
              </a:extLst>
            </xdr:cNvPr>
            <xdr:cNvSpPr txBox="1"/>
          </xdr:nvSpPr>
          <xdr:spPr>
            <a:xfrm>
              <a:off x="7191375" y="52063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360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5" name="CuadroTexto 354">
              <a:extLst>
                <a:ext uri="{FF2B5EF4-FFF2-40B4-BE49-F238E27FC236}">
                  <a16:creationId xmlns:a16="http://schemas.microsoft.com/office/drawing/2014/main" xmlns="" id="{C3FD3958-9421-4220-867B-4FE9FFFA4AFE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5" name="CuadroTexto 354">
              <a:extLst>
                <a:ext uri="{FF2B5EF4-FFF2-40B4-BE49-F238E27FC236}">
                  <a16:creationId xmlns:a16="http://schemas.microsoft.com/office/drawing/2014/main" id="{C3FD3958-9421-4220-867B-4FE9FFFA4AFE}"/>
                </a:ext>
              </a:extLst>
            </xdr:cNvPr>
            <xdr:cNvSpPr txBox="1"/>
          </xdr:nvSpPr>
          <xdr:spPr>
            <a:xfrm>
              <a:off x="7172325" y="524446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359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6" name="CuadroTexto 355">
              <a:extLst>
                <a:ext uri="{FF2B5EF4-FFF2-40B4-BE49-F238E27FC236}">
                  <a16:creationId xmlns:a16="http://schemas.microsoft.com/office/drawing/2014/main" xmlns="" id="{A871B8C8-DDBB-4E4D-8018-AEA6A8A33E76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6" name="CuadroTexto 355">
              <a:extLst>
                <a:ext uri="{FF2B5EF4-FFF2-40B4-BE49-F238E27FC236}">
                  <a16:creationId xmlns:a16="http://schemas.microsoft.com/office/drawing/2014/main" id="{A871B8C8-DDBB-4E4D-8018-AEA6A8A33E76}"/>
                </a:ext>
              </a:extLst>
            </xdr:cNvPr>
            <xdr:cNvSpPr txBox="1"/>
          </xdr:nvSpPr>
          <xdr:spPr>
            <a:xfrm>
              <a:off x="7181850" y="52254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362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7" name="CuadroTexto 356">
              <a:extLst>
                <a:ext uri="{FF2B5EF4-FFF2-40B4-BE49-F238E27FC236}">
                  <a16:creationId xmlns:a16="http://schemas.microsoft.com/office/drawing/2014/main" xmlns="" id="{3555B3F5-1071-4FF4-94E2-750F01C1ED67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7" name="CuadroTexto 356">
              <a:extLst>
                <a:ext uri="{FF2B5EF4-FFF2-40B4-BE49-F238E27FC236}">
                  <a16:creationId xmlns:a16="http://schemas.microsoft.com/office/drawing/2014/main" id="{3555B3F5-1071-4FF4-94E2-750F01C1ED67}"/>
                </a:ext>
              </a:extLst>
            </xdr:cNvPr>
            <xdr:cNvSpPr txBox="1"/>
          </xdr:nvSpPr>
          <xdr:spPr>
            <a:xfrm>
              <a:off x="7153275" y="528066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361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8" name="CuadroTexto 357">
              <a:extLst>
                <a:ext uri="{FF2B5EF4-FFF2-40B4-BE49-F238E27FC236}">
                  <a16:creationId xmlns:a16="http://schemas.microsoft.com/office/drawing/2014/main" xmlns="" id="{34A60249-29F0-472F-9D2B-5FC6D25767DB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358" name="CuadroTexto 357">
              <a:extLst>
                <a:ext uri="{FF2B5EF4-FFF2-40B4-BE49-F238E27FC236}">
                  <a16:creationId xmlns:a16="http://schemas.microsoft.com/office/drawing/2014/main" id="{34A60249-29F0-472F-9D2B-5FC6D25767DB}"/>
                </a:ext>
              </a:extLst>
            </xdr:cNvPr>
            <xdr:cNvSpPr txBox="1"/>
          </xdr:nvSpPr>
          <xdr:spPr>
            <a:xfrm>
              <a:off x="7153275" y="526351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372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0" name="CuadroTexto 389">
              <a:extLst>
                <a:ext uri="{FF2B5EF4-FFF2-40B4-BE49-F238E27FC236}">
                  <a16:creationId xmlns:a16="http://schemas.microsoft.com/office/drawing/2014/main" xmlns="" id="{7A86BE19-7952-41EE-AE91-31AC3EE9A793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0" name="CuadroTexto 389">
              <a:extLst>
                <a:ext uri="{FF2B5EF4-FFF2-40B4-BE49-F238E27FC236}">
                  <a16:creationId xmlns:a16="http://schemas.microsoft.com/office/drawing/2014/main" id="{7A86BE19-7952-41EE-AE91-31AC3EE9A793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373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1" name="CuadroTexto 390">
              <a:extLst>
                <a:ext uri="{FF2B5EF4-FFF2-40B4-BE49-F238E27FC236}">
                  <a16:creationId xmlns:a16="http://schemas.microsoft.com/office/drawing/2014/main" xmlns="" id="{D928F7C1-AB26-4EF0-B0A1-D60997AA766C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1" name="CuadroTexto 390">
              <a:extLst>
                <a:ext uri="{FF2B5EF4-FFF2-40B4-BE49-F238E27FC236}">
                  <a16:creationId xmlns:a16="http://schemas.microsoft.com/office/drawing/2014/main" id="{D928F7C1-AB26-4EF0-B0A1-D60997AA766C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374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2" name="CuadroTexto 391">
              <a:extLst>
                <a:ext uri="{FF2B5EF4-FFF2-40B4-BE49-F238E27FC236}">
                  <a16:creationId xmlns:a16="http://schemas.microsoft.com/office/drawing/2014/main" xmlns="" id="{E619E42E-8EE6-4CDB-B6ED-DABA72FB218F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2" name="CuadroTexto 391">
              <a:extLst>
                <a:ext uri="{FF2B5EF4-FFF2-40B4-BE49-F238E27FC236}">
                  <a16:creationId xmlns:a16="http://schemas.microsoft.com/office/drawing/2014/main" id="{E619E42E-8EE6-4CDB-B6ED-DABA72FB218F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373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3" name="CuadroTexto 392">
              <a:extLst>
                <a:ext uri="{FF2B5EF4-FFF2-40B4-BE49-F238E27FC236}">
                  <a16:creationId xmlns:a16="http://schemas.microsoft.com/office/drawing/2014/main" xmlns="" id="{A45EDF83-F67E-45B1-839E-969A424BBE97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3" name="CuadroTexto 392">
              <a:extLst>
                <a:ext uri="{FF2B5EF4-FFF2-40B4-BE49-F238E27FC236}">
                  <a16:creationId xmlns:a16="http://schemas.microsoft.com/office/drawing/2014/main" id="{A45EDF83-F67E-45B1-839E-969A424BBE97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376</xdr:row>
      <xdr:rowOff>0</xdr:rowOff>
    </xdr:from>
    <xdr:ext cx="307777" cy="172227"/>
    <xdr:sp macro="" textlink="">
      <xdr:nvSpPr>
        <xdr:cNvPr id="394" name="CuadroTexto 393">
          <a:extLst>
            <a:ext uri="{FF2B5EF4-FFF2-40B4-BE49-F238E27FC236}">
              <a16:creationId xmlns:a16="http://schemas.microsoft.com/office/drawing/2014/main" xmlns="" id="{53469F13-18B7-4E56-9687-2291C926CDD9}"/>
            </a:ext>
          </a:extLst>
        </xdr:cNvPr>
        <xdr:cNvSpPr txBox="1"/>
      </xdr:nvSpPr>
      <xdr:spPr>
        <a:xfrm>
          <a:off x="8029575" y="717994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377</xdr:row>
      <xdr:rowOff>0</xdr:rowOff>
    </xdr:from>
    <xdr:ext cx="280077" cy="172227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xmlns="" id="{F34DF8FB-A74A-4072-AB03-C47D39E406D9}"/>
            </a:ext>
          </a:extLst>
        </xdr:cNvPr>
        <xdr:cNvSpPr txBox="1"/>
      </xdr:nvSpPr>
      <xdr:spPr>
        <a:xfrm>
          <a:off x="7429500" y="719899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386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6" name="CuadroTexto 395">
              <a:extLst>
                <a:ext uri="{FF2B5EF4-FFF2-40B4-BE49-F238E27FC236}">
                  <a16:creationId xmlns:a16="http://schemas.microsoft.com/office/drawing/2014/main" xmlns="" id="{F6FFED17-05E7-484C-88B5-37A4A3E3CB00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6" name="CuadroTexto 395">
              <a:extLst>
                <a:ext uri="{FF2B5EF4-FFF2-40B4-BE49-F238E27FC236}">
                  <a16:creationId xmlns:a16="http://schemas.microsoft.com/office/drawing/2014/main" id="{F6FFED17-05E7-484C-88B5-37A4A3E3CB00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384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7" name="CuadroTexto 396">
              <a:extLst>
                <a:ext uri="{FF2B5EF4-FFF2-40B4-BE49-F238E27FC236}">
                  <a16:creationId xmlns:a16="http://schemas.microsoft.com/office/drawing/2014/main" xmlns="" id="{D1D41869-8F10-4894-B8B2-92808EC190F5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7" name="CuadroTexto 396">
              <a:extLst>
                <a:ext uri="{FF2B5EF4-FFF2-40B4-BE49-F238E27FC236}">
                  <a16:creationId xmlns:a16="http://schemas.microsoft.com/office/drawing/2014/main" id="{D1D41869-8F10-4894-B8B2-92808EC190F5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383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8" name="CuadroTexto 397">
              <a:extLst>
                <a:ext uri="{FF2B5EF4-FFF2-40B4-BE49-F238E27FC236}">
                  <a16:creationId xmlns:a16="http://schemas.microsoft.com/office/drawing/2014/main" xmlns="" id="{20159FFB-E572-479C-9074-3FDD4865D703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8" name="CuadroTexto 397">
              <a:extLst>
                <a:ext uri="{FF2B5EF4-FFF2-40B4-BE49-F238E27FC236}">
                  <a16:creationId xmlns:a16="http://schemas.microsoft.com/office/drawing/2014/main" id="{20159FFB-E572-479C-9074-3FDD4865D703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383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9" name="CuadroTexto 398">
              <a:extLst>
                <a:ext uri="{FF2B5EF4-FFF2-40B4-BE49-F238E27FC236}">
                  <a16:creationId xmlns:a16="http://schemas.microsoft.com/office/drawing/2014/main" xmlns="" id="{019D613E-5D4F-4E9E-9139-57B3EAC13278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99" name="CuadroTexto 398">
              <a:extLst>
                <a:ext uri="{FF2B5EF4-FFF2-40B4-BE49-F238E27FC236}">
                  <a16:creationId xmlns:a16="http://schemas.microsoft.com/office/drawing/2014/main" id="{019D613E-5D4F-4E9E-9139-57B3EAC13278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383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0" name="CuadroTexto 399">
              <a:extLst>
                <a:ext uri="{FF2B5EF4-FFF2-40B4-BE49-F238E27FC236}">
                  <a16:creationId xmlns:a16="http://schemas.microsoft.com/office/drawing/2014/main" xmlns="" id="{6C464E93-DA94-4CAF-AFD9-16CE00278895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0" name="CuadroTexto 399">
              <a:extLst>
                <a:ext uri="{FF2B5EF4-FFF2-40B4-BE49-F238E27FC236}">
                  <a16:creationId xmlns:a16="http://schemas.microsoft.com/office/drawing/2014/main" id="{6C464E93-DA94-4CAF-AFD9-16CE00278895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384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1" name="CuadroTexto 400">
              <a:extLst>
                <a:ext uri="{FF2B5EF4-FFF2-40B4-BE49-F238E27FC236}">
                  <a16:creationId xmlns:a16="http://schemas.microsoft.com/office/drawing/2014/main" xmlns="" id="{99A4AC09-7A37-4CD8-BDA8-6C8DFE4AA817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1" name="CuadroTexto 400">
              <a:extLst>
                <a:ext uri="{FF2B5EF4-FFF2-40B4-BE49-F238E27FC236}">
                  <a16:creationId xmlns:a16="http://schemas.microsoft.com/office/drawing/2014/main" id="{99A4AC09-7A37-4CD8-BDA8-6C8DFE4AA817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385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2" name="CuadroTexto 401">
              <a:extLst>
                <a:ext uri="{FF2B5EF4-FFF2-40B4-BE49-F238E27FC236}">
                  <a16:creationId xmlns:a16="http://schemas.microsoft.com/office/drawing/2014/main" xmlns="" id="{01108B28-6546-425C-BB45-F65A064B07B6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2" name="CuadroTexto 401">
              <a:extLst>
                <a:ext uri="{FF2B5EF4-FFF2-40B4-BE49-F238E27FC236}">
                  <a16:creationId xmlns:a16="http://schemas.microsoft.com/office/drawing/2014/main" id="{01108B28-6546-425C-BB45-F65A064B07B6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386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3" name="CuadroTexto 402">
              <a:extLst>
                <a:ext uri="{FF2B5EF4-FFF2-40B4-BE49-F238E27FC236}">
                  <a16:creationId xmlns:a16="http://schemas.microsoft.com/office/drawing/2014/main" xmlns="" id="{4B54D676-F5A4-4824-978B-40382477A106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3" name="CuadroTexto 402">
              <a:extLst>
                <a:ext uri="{FF2B5EF4-FFF2-40B4-BE49-F238E27FC236}">
                  <a16:creationId xmlns:a16="http://schemas.microsoft.com/office/drawing/2014/main" id="{4B54D676-F5A4-4824-978B-40382477A106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387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4" name="CuadroTexto 403">
              <a:extLst>
                <a:ext uri="{FF2B5EF4-FFF2-40B4-BE49-F238E27FC236}">
                  <a16:creationId xmlns:a16="http://schemas.microsoft.com/office/drawing/2014/main" xmlns="" id="{4B0FA89E-35F1-437E-87F8-E6343B77E993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4" name="CuadroTexto 403">
              <a:extLst>
                <a:ext uri="{FF2B5EF4-FFF2-40B4-BE49-F238E27FC236}">
                  <a16:creationId xmlns:a16="http://schemas.microsoft.com/office/drawing/2014/main" id="{4B0FA89E-35F1-437E-87F8-E6343B77E993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387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5" name="CuadroTexto 404">
              <a:extLst>
                <a:ext uri="{FF2B5EF4-FFF2-40B4-BE49-F238E27FC236}">
                  <a16:creationId xmlns:a16="http://schemas.microsoft.com/office/drawing/2014/main" xmlns="" id="{B44CC0AB-4723-4702-8F76-669F9A2D498E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5" name="CuadroTexto 404">
              <a:extLst>
                <a:ext uri="{FF2B5EF4-FFF2-40B4-BE49-F238E27FC236}">
                  <a16:creationId xmlns:a16="http://schemas.microsoft.com/office/drawing/2014/main" id="{B44CC0AB-4723-4702-8F76-669F9A2D498E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389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6" name="CuadroTexto 405">
              <a:extLst>
                <a:ext uri="{FF2B5EF4-FFF2-40B4-BE49-F238E27FC236}">
                  <a16:creationId xmlns:a16="http://schemas.microsoft.com/office/drawing/2014/main" xmlns="" id="{A6A7FE7C-4E6B-45FE-83DC-56A880DE7F0A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06" name="CuadroTexto 405">
              <a:extLst>
                <a:ext uri="{FF2B5EF4-FFF2-40B4-BE49-F238E27FC236}">
                  <a16:creationId xmlns:a16="http://schemas.microsoft.com/office/drawing/2014/main" id="{A6A7FE7C-4E6B-45FE-83DC-56A880DE7F0A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382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7" name="CuadroTexto 406">
              <a:extLst>
                <a:ext uri="{FF2B5EF4-FFF2-40B4-BE49-F238E27FC236}">
                  <a16:creationId xmlns:a16="http://schemas.microsoft.com/office/drawing/2014/main" xmlns="" id="{88FF2D84-6640-49C1-8B11-ADB67F460B29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07" name="CuadroTexto 406">
              <a:extLst>
                <a:ext uri="{FF2B5EF4-FFF2-40B4-BE49-F238E27FC236}">
                  <a16:creationId xmlns:a16="http://schemas.microsoft.com/office/drawing/2014/main" id="{88FF2D84-6640-49C1-8B11-ADB67F460B29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383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8" name="CuadroTexto 407">
              <a:extLst>
                <a:ext uri="{FF2B5EF4-FFF2-40B4-BE49-F238E27FC236}">
                  <a16:creationId xmlns:a16="http://schemas.microsoft.com/office/drawing/2014/main" xmlns="" id="{53311258-4E69-4548-B256-4ED12F7C3F72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08" name="CuadroTexto 407">
              <a:extLst>
                <a:ext uri="{FF2B5EF4-FFF2-40B4-BE49-F238E27FC236}">
                  <a16:creationId xmlns:a16="http://schemas.microsoft.com/office/drawing/2014/main" id="{53311258-4E69-4548-B256-4ED12F7C3F72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384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9" name="CuadroTexto 408">
              <a:extLst>
                <a:ext uri="{FF2B5EF4-FFF2-40B4-BE49-F238E27FC236}">
                  <a16:creationId xmlns:a16="http://schemas.microsoft.com/office/drawing/2014/main" xmlns="" id="{9F4B29D3-F88F-4E1A-8C73-EA61F7637782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09" name="CuadroTexto 408">
              <a:extLst>
                <a:ext uri="{FF2B5EF4-FFF2-40B4-BE49-F238E27FC236}">
                  <a16:creationId xmlns:a16="http://schemas.microsoft.com/office/drawing/2014/main" id="{9F4B29D3-F88F-4E1A-8C73-EA61F7637782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386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0" name="CuadroTexto 409">
              <a:extLst>
                <a:ext uri="{FF2B5EF4-FFF2-40B4-BE49-F238E27FC236}">
                  <a16:creationId xmlns:a16="http://schemas.microsoft.com/office/drawing/2014/main" xmlns="" id="{DF5A6616-3592-4198-B989-4BDF10816A7C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10" name="CuadroTexto 409">
              <a:extLst>
                <a:ext uri="{FF2B5EF4-FFF2-40B4-BE49-F238E27FC236}">
                  <a16:creationId xmlns:a16="http://schemas.microsoft.com/office/drawing/2014/main" id="{DF5A6616-3592-4198-B989-4BDF10816A7C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385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1" name="CuadroTexto 410">
              <a:extLst>
                <a:ext uri="{FF2B5EF4-FFF2-40B4-BE49-F238E27FC236}">
                  <a16:creationId xmlns:a16="http://schemas.microsoft.com/office/drawing/2014/main" xmlns="" id="{7A296E46-DA59-474C-B3BA-1856EE0BAAA7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11" name="CuadroTexto 410">
              <a:extLst>
                <a:ext uri="{FF2B5EF4-FFF2-40B4-BE49-F238E27FC236}">
                  <a16:creationId xmlns:a16="http://schemas.microsoft.com/office/drawing/2014/main" id="{7A296E46-DA59-474C-B3BA-1856EE0BAAA7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388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2" name="CuadroTexto 411">
              <a:extLst>
                <a:ext uri="{FF2B5EF4-FFF2-40B4-BE49-F238E27FC236}">
                  <a16:creationId xmlns:a16="http://schemas.microsoft.com/office/drawing/2014/main" xmlns="" id="{54779B2C-C4ED-4187-A07A-0A73CD15C239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12" name="CuadroTexto 411">
              <a:extLst>
                <a:ext uri="{FF2B5EF4-FFF2-40B4-BE49-F238E27FC236}">
                  <a16:creationId xmlns:a16="http://schemas.microsoft.com/office/drawing/2014/main" id="{54779B2C-C4ED-4187-A07A-0A73CD15C239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387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3" name="CuadroTexto 412">
              <a:extLst>
                <a:ext uri="{FF2B5EF4-FFF2-40B4-BE49-F238E27FC236}">
                  <a16:creationId xmlns:a16="http://schemas.microsoft.com/office/drawing/2014/main" xmlns="" id="{BCBBDC9D-4465-483B-A0D7-875EB44351A6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13" name="CuadroTexto 412">
              <a:extLst>
                <a:ext uri="{FF2B5EF4-FFF2-40B4-BE49-F238E27FC236}">
                  <a16:creationId xmlns:a16="http://schemas.microsoft.com/office/drawing/2014/main" id="{BCBBDC9D-4465-483B-A0D7-875EB44351A6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398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4" name="CuadroTexto 413">
              <a:extLst>
                <a:ext uri="{FF2B5EF4-FFF2-40B4-BE49-F238E27FC236}">
                  <a16:creationId xmlns:a16="http://schemas.microsoft.com/office/drawing/2014/main" xmlns="" id="{F54C0E54-3591-4408-8F4E-0EE56699F988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14" name="CuadroTexto 413">
              <a:extLst>
                <a:ext uri="{FF2B5EF4-FFF2-40B4-BE49-F238E27FC236}">
                  <a16:creationId xmlns:a16="http://schemas.microsoft.com/office/drawing/2014/main" id="{F54C0E54-3591-4408-8F4E-0EE56699F988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399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5" name="CuadroTexto 414">
              <a:extLst>
                <a:ext uri="{FF2B5EF4-FFF2-40B4-BE49-F238E27FC236}">
                  <a16:creationId xmlns:a16="http://schemas.microsoft.com/office/drawing/2014/main" xmlns="" id="{D29CC339-1ED8-41DE-8B73-28B9A071F58A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15" name="CuadroTexto 414">
              <a:extLst>
                <a:ext uri="{FF2B5EF4-FFF2-40B4-BE49-F238E27FC236}">
                  <a16:creationId xmlns:a16="http://schemas.microsoft.com/office/drawing/2014/main" id="{D29CC339-1ED8-41DE-8B73-28B9A071F58A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400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6" name="CuadroTexto 415">
              <a:extLst>
                <a:ext uri="{FF2B5EF4-FFF2-40B4-BE49-F238E27FC236}">
                  <a16:creationId xmlns:a16="http://schemas.microsoft.com/office/drawing/2014/main" xmlns="" id="{B8C78F8E-D0E3-40F8-BD82-909805109910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16" name="CuadroTexto 415">
              <a:extLst>
                <a:ext uri="{FF2B5EF4-FFF2-40B4-BE49-F238E27FC236}">
                  <a16:creationId xmlns:a16="http://schemas.microsoft.com/office/drawing/2014/main" id="{B8C78F8E-D0E3-40F8-BD82-909805109910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399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7" name="CuadroTexto 416">
              <a:extLst>
                <a:ext uri="{FF2B5EF4-FFF2-40B4-BE49-F238E27FC236}">
                  <a16:creationId xmlns:a16="http://schemas.microsoft.com/office/drawing/2014/main" xmlns="" id="{E28DC764-C0CB-44C3-98E2-BCCD935FB470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17" name="CuadroTexto 416">
              <a:extLst>
                <a:ext uri="{FF2B5EF4-FFF2-40B4-BE49-F238E27FC236}">
                  <a16:creationId xmlns:a16="http://schemas.microsoft.com/office/drawing/2014/main" id="{E28DC764-C0CB-44C3-98E2-BCCD935FB470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402</xdr:row>
      <xdr:rowOff>0</xdr:rowOff>
    </xdr:from>
    <xdr:ext cx="307777" cy="172227"/>
    <xdr:sp macro="" textlink="">
      <xdr:nvSpPr>
        <xdr:cNvPr id="418" name="CuadroTexto 417">
          <a:extLst>
            <a:ext uri="{FF2B5EF4-FFF2-40B4-BE49-F238E27FC236}">
              <a16:creationId xmlns:a16="http://schemas.microsoft.com/office/drawing/2014/main" xmlns="" id="{BEC2782C-0B34-4382-AC2D-CB620834F075}"/>
            </a:ext>
          </a:extLst>
        </xdr:cNvPr>
        <xdr:cNvSpPr txBox="1"/>
      </xdr:nvSpPr>
      <xdr:spPr>
        <a:xfrm>
          <a:off x="8029575" y="717994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403</xdr:row>
      <xdr:rowOff>0</xdr:rowOff>
    </xdr:from>
    <xdr:ext cx="280077" cy="172227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xmlns="" id="{DE21CC6B-D07C-4EBD-8AD5-26B4FC19EAC1}"/>
            </a:ext>
          </a:extLst>
        </xdr:cNvPr>
        <xdr:cNvSpPr txBox="1"/>
      </xdr:nvSpPr>
      <xdr:spPr>
        <a:xfrm>
          <a:off x="7429500" y="719899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412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0" name="CuadroTexto 419">
              <a:extLst>
                <a:ext uri="{FF2B5EF4-FFF2-40B4-BE49-F238E27FC236}">
                  <a16:creationId xmlns:a16="http://schemas.microsoft.com/office/drawing/2014/main" xmlns="" id="{6AB9E3F1-FE9C-45DA-A7CB-2F752156C08A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0" name="CuadroTexto 419">
              <a:extLst>
                <a:ext uri="{FF2B5EF4-FFF2-40B4-BE49-F238E27FC236}">
                  <a16:creationId xmlns:a16="http://schemas.microsoft.com/office/drawing/2014/main" id="{6AB9E3F1-FE9C-45DA-A7CB-2F752156C08A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410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1" name="CuadroTexto 420">
              <a:extLst>
                <a:ext uri="{FF2B5EF4-FFF2-40B4-BE49-F238E27FC236}">
                  <a16:creationId xmlns:a16="http://schemas.microsoft.com/office/drawing/2014/main" xmlns="" id="{27E0B86F-3064-4692-9A26-6190E8804B19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1" name="CuadroTexto 420">
              <a:extLst>
                <a:ext uri="{FF2B5EF4-FFF2-40B4-BE49-F238E27FC236}">
                  <a16:creationId xmlns:a16="http://schemas.microsoft.com/office/drawing/2014/main" id="{27E0B86F-3064-4692-9A26-6190E8804B19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409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2" name="CuadroTexto 421">
              <a:extLst>
                <a:ext uri="{FF2B5EF4-FFF2-40B4-BE49-F238E27FC236}">
                  <a16:creationId xmlns:a16="http://schemas.microsoft.com/office/drawing/2014/main" xmlns="" id="{C868B719-7963-434B-8C06-A71B7B6618C4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2" name="CuadroTexto 421">
              <a:extLst>
                <a:ext uri="{FF2B5EF4-FFF2-40B4-BE49-F238E27FC236}">
                  <a16:creationId xmlns:a16="http://schemas.microsoft.com/office/drawing/2014/main" id="{C868B719-7963-434B-8C06-A71B7B6618C4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409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3" name="CuadroTexto 422">
              <a:extLst>
                <a:ext uri="{FF2B5EF4-FFF2-40B4-BE49-F238E27FC236}">
                  <a16:creationId xmlns:a16="http://schemas.microsoft.com/office/drawing/2014/main" xmlns="" id="{52125B4C-E2D9-4B8F-99E6-90EE9E31B7AD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3" name="CuadroTexto 422">
              <a:extLst>
                <a:ext uri="{FF2B5EF4-FFF2-40B4-BE49-F238E27FC236}">
                  <a16:creationId xmlns:a16="http://schemas.microsoft.com/office/drawing/2014/main" id="{52125B4C-E2D9-4B8F-99E6-90EE9E31B7AD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409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4" name="CuadroTexto 423">
              <a:extLst>
                <a:ext uri="{FF2B5EF4-FFF2-40B4-BE49-F238E27FC236}">
                  <a16:creationId xmlns:a16="http://schemas.microsoft.com/office/drawing/2014/main" xmlns="" id="{2083970C-BF86-4170-BE98-8E855B95F5FA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4" name="CuadroTexto 423">
              <a:extLst>
                <a:ext uri="{FF2B5EF4-FFF2-40B4-BE49-F238E27FC236}">
                  <a16:creationId xmlns:a16="http://schemas.microsoft.com/office/drawing/2014/main" id="{2083970C-BF86-4170-BE98-8E855B95F5FA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410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5" name="CuadroTexto 424">
              <a:extLst>
                <a:ext uri="{FF2B5EF4-FFF2-40B4-BE49-F238E27FC236}">
                  <a16:creationId xmlns:a16="http://schemas.microsoft.com/office/drawing/2014/main" xmlns="" id="{BF6D1D52-21CA-4C62-A03E-3755E7EBA04C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5" name="CuadroTexto 424">
              <a:extLst>
                <a:ext uri="{FF2B5EF4-FFF2-40B4-BE49-F238E27FC236}">
                  <a16:creationId xmlns:a16="http://schemas.microsoft.com/office/drawing/2014/main" id="{BF6D1D52-21CA-4C62-A03E-3755E7EBA04C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411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6" name="CuadroTexto 425">
              <a:extLst>
                <a:ext uri="{FF2B5EF4-FFF2-40B4-BE49-F238E27FC236}">
                  <a16:creationId xmlns:a16="http://schemas.microsoft.com/office/drawing/2014/main" xmlns="" id="{9F92F2A5-CE79-480E-9F0D-94072312CD45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6" name="CuadroTexto 425">
              <a:extLst>
                <a:ext uri="{FF2B5EF4-FFF2-40B4-BE49-F238E27FC236}">
                  <a16:creationId xmlns:a16="http://schemas.microsoft.com/office/drawing/2014/main" id="{9F92F2A5-CE79-480E-9F0D-94072312CD45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412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7" name="CuadroTexto 426">
              <a:extLst>
                <a:ext uri="{FF2B5EF4-FFF2-40B4-BE49-F238E27FC236}">
                  <a16:creationId xmlns:a16="http://schemas.microsoft.com/office/drawing/2014/main" xmlns="" id="{BFA0EF3E-D0C9-411D-AFD4-5634D9332327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7" name="CuadroTexto 426">
              <a:extLst>
                <a:ext uri="{FF2B5EF4-FFF2-40B4-BE49-F238E27FC236}">
                  <a16:creationId xmlns:a16="http://schemas.microsoft.com/office/drawing/2014/main" id="{BFA0EF3E-D0C9-411D-AFD4-5634D9332327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413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8" name="CuadroTexto 427">
              <a:extLst>
                <a:ext uri="{FF2B5EF4-FFF2-40B4-BE49-F238E27FC236}">
                  <a16:creationId xmlns:a16="http://schemas.microsoft.com/office/drawing/2014/main" xmlns="" id="{44649045-A85B-4168-B461-95ED381F188F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8" name="CuadroTexto 427">
              <a:extLst>
                <a:ext uri="{FF2B5EF4-FFF2-40B4-BE49-F238E27FC236}">
                  <a16:creationId xmlns:a16="http://schemas.microsoft.com/office/drawing/2014/main" id="{44649045-A85B-4168-B461-95ED381F188F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413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9" name="CuadroTexto 428">
              <a:extLst>
                <a:ext uri="{FF2B5EF4-FFF2-40B4-BE49-F238E27FC236}">
                  <a16:creationId xmlns:a16="http://schemas.microsoft.com/office/drawing/2014/main" xmlns="" id="{B8200512-2E71-4FCB-8493-D1EC7F4C7B7F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9" name="CuadroTexto 428">
              <a:extLst>
                <a:ext uri="{FF2B5EF4-FFF2-40B4-BE49-F238E27FC236}">
                  <a16:creationId xmlns:a16="http://schemas.microsoft.com/office/drawing/2014/main" id="{B8200512-2E71-4FCB-8493-D1EC7F4C7B7F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415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0" name="CuadroTexto 429">
              <a:extLst>
                <a:ext uri="{FF2B5EF4-FFF2-40B4-BE49-F238E27FC236}">
                  <a16:creationId xmlns:a16="http://schemas.microsoft.com/office/drawing/2014/main" xmlns="" id="{32A05B68-0AC9-461B-8271-613A42ABE68F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30" name="CuadroTexto 429">
              <a:extLst>
                <a:ext uri="{FF2B5EF4-FFF2-40B4-BE49-F238E27FC236}">
                  <a16:creationId xmlns:a16="http://schemas.microsoft.com/office/drawing/2014/main" id="{32A05B68-0AC9-461B-8271-613A42ABE68F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408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1" name="CuadroTexto 430">
              <a:extLst>
                <a:ext uri="{FF2B5EF4-FFF2-40B4-BE49-F238E27FC236}">
                  <a16:creationId xmlns:a16="http://schemas.microsoft.com/office/drawing/2014/main" xmlns="" id="{619EA296-5F18-4FA1-A398-71E5FCD67888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1" name="CuadroTexto 430">
              <a:extLst>
                <a:ext uri="{FF2B5EF4-FFF2-40B4-BE49-F238E27FC236}">
                  <a16:creationId xmlns:a16="http://schemas.microsoft.com/office/drawing/2014/main" id="{619EA296-5F18-4FA1-A398-71E5FCD67888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409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2" name="CuadroTexto 431">
              <a:extLst>
                <a:ext uri="{FF2B5EF4-FFF2-40B4-BE49-F238E27FC236}">
                  <a16:creationId xmlns:a16="http://schemas.microsoft.com/office/drawing/2014/main" xmlns="" id="{1328379C-8E8E-429A-B4EB-BB80DC5A8DF6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2" name="CuadroTexto 431">
              <a:extLst>
                <a:ext uri="{FF2B5EF4-FFF2-40B4-BE49-F238E27FC236}">
                  <a16:creationId xmlns:a16="http://schemas.microsoft.com/office/drawing/2014/main" id="{1328379C-8E8E-429A-B4EB-BB80DC5A8DF6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410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3" name="CuadroTexto 432">
              <a:extLst>
                <a:ext uri="{FF2B5EF4-FFF2-40B4-BE49-F238E27FC236}">
                  <a16:creationId xmlns:a16="http://schemas.microsoft.com/office/drawing/2014/main" xmlns="" id="{A3824BA7-60CC-4E9D-AB71-14F39C2C6D14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3" name="CuadroTexto 432">
              <a:extLst>
                <a:ext uri="{FF2B5EF4-FFF2-40B4-BE49-F238E27FC236}">
                  <a16:creationId xmlns:a16="http://schemas.microsoft.com/office/drawing/2014/main" id="{A3824BA7-60CC-4E9D-AB71-14F39C2C6D14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412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4" name="CuadroTexto 433">
              <a:extLst>
                <a:ext uri="{FF2B5EF4-FFF2-40B4-BE49-F238E27FC236}">
                  <a16:creationId xmlns:a16="http://schemas.microsoft.com/office/drawing/2014/main" xmlns="" id="{DFBA022F-AA3E-4381-95E1-BACF8CB14612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4" name="CuadroTexto 433">
              <a:extLst>
                <a:ext uri="{FF2B5EF4-FFF2-40B4-BE49-F238E27FC236}">
                  <a16:creationId xmlns:a16="http://schemas.microsoft.com/office/drawing/2014/main" id="{DFBA022F-AA3E-4381-95E1-BACF8CB14612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411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5" name="CuadroTexto 434">
              <a:extLst>
                <a:ext uri="{FF2B5EF4-FFF2-40B4-BE49-F238E27FC236}">
                  <a16:creationId xmlns:a16="http://schemas.microsoft.com/office/drawing/2014/main" xmlns="" id="{7A6FABBB-9A26-405D-80D5-763CC98BA4CC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5" name="CuadroTexto 434">
              <a:extLst>
                <a:ext uri="{FF2B5EF4-FFF2-40B4-BE49-F238E27FC236}">
                  <a16:creationId xmlns:a16="http://schemas.microsoft.com/office/drawing/2014/main" id="{7A6FABBB-9A26-405D-80D5-763CC98BA4CC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414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6" name="CuadroTexto 435">
              <a:extLst>
                <a:ext uri="{FF2B5EF4-FFF2-40B4-BE49-F238E27FC236}">
                  <a16:creationId xmlns:a16="http://schemas.microsoft.com/office/drawing/2014/main" xmlns="" id="{005558CB-4F5E-448D-93DD-FCD7AD14910A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6" name="CuadroTexto 435">
              <a:extLst>
                <a:ext uri="{FF2B5EF4-FFF2-40B4-BE49-F238E27FC236}">
                  <a16:creationId xmlns:a16="http://schemas.microsoft.com/office/drawing/2014/main" id="{005558CB-4F5E-448D-93DD-FCD7AD14910A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413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7" name="CuadroTexto 436">
              <a:extLst>
                <a:ext uri="{FF2B5EF4-FFF2-40B4-BE49-F238E27FC236}">
                  <a16:creationId xmlns:a16="http://schemas.microsoft.com/office/drawing/2014/main" xmlns="" id="{7BBD755C-1F7B-4BCD-A19F-8E485823B607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37" name="CuadroTexto 436">
              <a:extLst>
                <a:ext uri="{FF2B5EF4-FFF2-40B4-BE49-F238E27FC236}">
                  <a16:creationId xmlns:a16="http://schemas.microsoft.com/office/drawing/2014/main" id="{7BBD755C-1F7B-4BCD-A19F-8E485823B607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424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8" name="CuadroTexto 437">
              <a:extLst>
                <a:ext uri="{FF2B5EF4-FFF2-40B4-BE49-F238E27FC236}">
                  <a16:creationId xmlns:a16="http://schemas.microsoft.com/office/drawing/2014/main" xmlns="" id="{2204F2F4-1E50-4FA6-8BFD-2919E05E01C5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38" name="CuadroTexto 437">
              <a:extLst>
                <a:ext uri="{FF2B5EF4-FFF2-40B4-BE49-F238E27FC236}">
                  <a16:creationId xmlns:a16="http://schemas.microsoft.com/office/drawing/2014/main" id="{2204F2F4-1E50-4FA6-8BFD-2919E05E01C5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425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9" name="CuadroTexto 438">
              <a:extLst>
                <a:ext uri="{FF2B5EF4-FFF2-40B4-BE49-F238E27FC236}">
                  <a16:creationId xmlns:a16="http://schemas.microsoft.com/office/drawing/2014/main" xmlns="" id="{9D827B9C-698C-4312-B63E-FCE9423D0D26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39" name="CuadroTexto 438">
              <a:extLst>
                <a:ext uri="{FF2B5EF4-FFF2-40B4-BE49-F238E27FC236}">
                  <a16:creationId xmlns:a16="http://schemas.microsoft.com/office/drawing/2014/main" id="{9D827B9C-698C-4312-B63E-FCE9423D0D26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426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0" name="CuadroTexto 439">
              <a:extLst>
                <a:ext uri="{FF2B5EF4-FFF2-40B4-BE49-F238E27FC236}">
                  <a16:creationId xmlns:a16="http://schemas.microsoft.com/office/drawing/2014/main" xmlns="" id="{F29E3410-B384-4BF3-9AB9-7E2706D26F11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0" name="CuadroTexto 439">
              <a:extLst>
                <a:ext uri="{FF2B5EF4-FFF2-40B4-BE49-F238E27FC236}">
                  <a16:creationId xmlns:a16="http://schemas.microsoft.com/office/drawing/2014/main" id="{F29E3410-B384-4BF3-9AB9-7E2706D26F11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425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1" name="CuadroTexto 440">
              <a:extLst>
                <a:ext uri="{FF2B5EF4-FFF2-40B4-BE49-F238E27FC236}">
                  <a16:creationId xmlns:a16="http://schemas.microsoft.com/office/drawing/2014/main" xmlns="" id="{EBBBEC28-AD17-4B27-8070-D5591691189D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1" name="CuadroTexto 440">
              <a:extLst>
                <a:ext uri="{FF2B5EF4-FFF2-40B4-BE49-F238E27FC236}">
                  <a16:creationId xmlns:a16="http://schemas.microsoft.com/office/drawing/2014/main" id="{EBBBEC28-AD17-4B27-8070-D5591691189D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428</xdr:row>
      <xdr:rowOff>0</xdr:rowOff>
    </xdr:from>
    <xdr:ext cx="307777" cy="172227"/>
    <xdr:sp macro="" textlink="">
      <xdr:nvSpPr>
        <xdr:cNvPr id="442" name="CuadroTexto 441">
          <a:extLst>
            <a:ext uri="{FF2B5EF4-FFF2-40B4-BE49-F238E27FC236}">
              <a16:creationId xmlns:a16="http://schemas.microsoft.com/office/drawing/2014/main" xmlns="" id="{F939900C-5DB0-4B7E-9A10-D459AA764C5F}"/>
            </a:ext>
          </a:extLst>
        </xdr:cNvPr>
        <xdr:cNvSpPr txBox="1"/>
      </xdr:nvSpPr>
      <xdr:spPr>
        <a:xfrm>
          <a:off x="8029575" y="717994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429</xdr:row>
      <xdr:rowOff>0</xdr:rowOff>
    </xdr:from>
    <xdr:ext cx="280077" cy="172227"/>
    <xdr:sp macro="" textlink="">
      <xdr:nvSpPr>
        <xdr:cNvPr id="443" name="CuadroTexto 442">
          <a:extLst>
            <a:ext uri="{FF2B5EF4-FFF2-40B4-BE49-F238E27FC236}">
              <a16:creationId xmlns:a16="http://schemas.microsoft.com/office/drawing/2014/main" xmlns="" id="{4B348A76-8B3E-4848-9FC5-9AED9B829A4A}"/>
            </a:ext>
          </a:extLst>
        </xdr:cNvPr>
        <xdr:cNvSpPr txBox="1"/>
      </xdr:nvSpPr>
      <xdr:spPr>
        <a:xfrm>
          <a:off x="7429500" y="719899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438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4" name="CuadroTexto 443">
              <a:extLst>
                <a:ext uri="{FF2B5EF4-FFF2-40B4-BE49-F238E27FC236}">
                  <a16:creationId xmlns:a16="http://schemas.microsoft.com/office/drawing/2014/main" xmlns="" id="{4D307ECC-7070-4D63-B6B6-1A5501D0585C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4" name="CuadroTexto 443">
              <a:extLst>
                <a:ext uri="{FF2B5EF4-FFF2-40B4-BE49-F238E27FC236}">
                  <a16:creationId xmlns:a16="http://schemas.microsoft.com/office/drawing/2014/main" id="{4D307ECC-7070-4D63-B6B6-1A5501D0585C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436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5" name="CuadroTexto 444">
              <a:extLst>
                <a:ext uri="{FF2B5EF4-FFF2-40B4-BE49-F238E27FC236}">
                  <a16:creationId xmlns:a16="http://schemas.microsoft.com/office/drawing/2014/main" xmlns="" id="{B57D2E3E-5B9B-4EA6-BE48-5A3F8573D0B3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5" name="CuadroTexto 444">
              <a:extLst>
                <a:ext uri="{FF2B5EF4-FFF2-40B4-BE49-F238E27FC236}">
                  <a16:creationId xmlns:a16="http://schemas.microsoft.com/office/drawing/2014/main" id="{B57D2E3E-5B9B-4EA6-BE48-5A3F8573D0B3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435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6" name="CuadroTexto 445">
              <a:extLst>
                <a:ext uri="{FF2B5EF4-FFF2-40B4-BE49-F238E27FC236}">
                  <a16:creationId xmlns:a16="http://schemas.microsoft.com/office/drawing/2014/main" xmlns="" id="{122A613E-A036-424A-ADEC-4D59243F92AD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6" name="CuadroTexto 445">
              <a:extLst>
                <a:ext uri="{FF2B5EF4-FFF2-40B4-BE49-F238E27FC236}">
                  <a16:creationId xmlns:a16="http://schemas.microsoft.com/office/drawing/2014/main" id="{122A613E-A036-424A-ADEC-4D59243F92AD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435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7" name="CuadroTexto 446">
              <a:extLst>
                <a:ext uri="{FF2B5EF4-FFF2-40B4-BE49-F238E27FC236}">
                  <a16:creationId xmlns:a16="http://schemas.microsoft.com/office/drawing/2014/main" xmlns="" id="{9F90C606-7E85-43CE-A3D1-A40E66448CF5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7" name="CuadroTexto 446">
              <a:extLst>
                <a:ext uri="{FF2B5EF4-FFF2-40B4-BE49-F238E27FC236}">
                  <a16:creationId xmlns:a16="http://schemas.microsoft.com/office/drawing/2014/main" id="{9F90C606-7E85-43CE-A3D1-A40E66448CF5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435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8" name="CuadroTexto 447">
              <a:extLst>
                <a:ext uri="{FF2B5EF4-FFF2-40B4-BE49-F238E27FC236}">
                  <a16:creationId xmlns:a16="http://schemas.microsoft.com/office/drawing/2014/main" xmlns="" id="{A84BF5E6-CE61-454E-A12B-8A9E421261AC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8" name="CuadroTexto 447">
              <a:extLst>
                <a:ext uri="{FF2B5EF4-FFF2-40B4-BE49-F238E27FC236}">
                  <a16:creationId xmlns:a16="http://schemas.microsoft.com/office/drawing/2014/main" id="{A84BF5E6-CE61-454E-A12B-8A9E421261AC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436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9" name="CuadroTexto 448">
              <a:extLst>
                <a:ext uri="{FF2B5EF4-FFF2-40B4-BE49-F238E27FC236}">
                  <a16:creationId xmlns:a16="http://schemas.microsoft.com/office/drawing/2014/main" xmlns="" id="{C9F2582E-74FF-49E1-A607-DE22C1A4B301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9" name="CuadroTexto 448">
              <a:extLst>
                <a:ext uri="{FF2B5EF4-FFF2-40B4-BE49-F238E27FC236}">
                  <a16:creationId xmlns:a16="http://schemas.microsoft.com/office/drawing/2014/main" id="{C9F2582E-74FF-49E1-A607-DE22C1A4B301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437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0" name="CuadroTexto 449">
              <a:extLst>
                <a:ext uri="{FF2B5EF4-FFF2-40B4-BE49-F238E27FC236}">
                  <a16:creationId xmlns:a16="http://schemas.microsoft.com/office/drawing/2014/main" xmlns="" id="{28CBEFB2-E21D-4C1B-9342-872CD1EFCDC3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0" name="CuadroTexto 449">
              <a:extLst>
                <a:ext uri="{FF2B5EF4-FFF2-40B4-BE49-F238E27FC236}">
                  <a16:creationId xmlns:a16="http://schemas.microsoft.com/office/drawing/2014/main" id="{28CBEFB2-E21D-4C1B-9342-872CD1EFCDC3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438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1" name="CuadroTexto 450">
              <a:extLst>
                <a:ext uri="{FF2B5EF4-FFF2-40B4-BE49-F238E27FC236}">
                  <a16:creationId xmlns:a16="http://schemas.microsoft.com/office/drawing/2014/main" xmlns="" id="{A90FD2C7-B39F-413A-9544-BE0FA52479DF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1" name="CuadroTexto 450">
              <a:extLst>
                <a:ext uri="{FF2B5EF4-FFF2-40B4-BE49-F238E27FC236}">
                  <a16:creationId xmlns:a16="http://schemas.microsoft.com/office/drawing/2014/main" id="{A90FD2C7-B39F-413A-9544-BE0FA52479DF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439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2" name="CuadroTexto 451">
              <a:extLst>
                <a:ext uri="{FF2B5EF4-FFF2-40B4-BE49-F238E27FC236}">
                  <a16:creationId xmlns:a16="http://schemas.microsoft.com/office/drawing/2014/main" xmlns="" id="{2BB9B873-D405-4D44-BC86-90C5AD783217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2" name="CuadroTexto 451">
              <a:extLst>
                <a:ext uri="{FF2B5EF4-FFF2-40B4-BE49-F238E27FC236}">
                  <a16:creationId xmlns:a16="http://schemas.microsoft.com/office/drawing/2014/main" id="{2BB9B873-D405-4D44-BC86-90C5AD783217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439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3" name="CuadroTexto 452">
              <a:extLst>
                <a:ext uri="{FF2B5EF4-FFF2-40B4-BE49-F238E27FC236}">
                  <a16:creationId xmlns:a16="http://schemas.microsoft.com/office/drawing/2014/main" xmlns="" id="{203AD8A7-AD6C-423C-B1DE-FC125F90B60A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3" name="CuadroTexto 452">
              <a:extLst>
                <a:ext uri="{FF2B5EF4-FFF2-40B4-BE49-F238E27FC236}">
                  <a16:creationId xmlns:a16="http://schemas.microsoft.com/office/drawing/2014/main" id="{203AD8A7-AD6C-423C-B1DE-FC125F90B60A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441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4" name="CuadroTexto 453">
              <a:extLst>
                <a:ext uri="{FF2B5EF4-FFF2-40B4-BE49-F238E27FC236}">
                  <a16:creationId xmlns:a16="http://schemas.microsoft.com/office/drawing/2014/main" xmlns="" id="{22372679-0CCA-4619-8245-D9100A24292B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4" name="CuadroTexto 453">
              <a:extLst>
                <a:ext uri="{FF2B5EF4-FFF2-40B4-BE49-F238E27FC236}">
                  <a16:creationId xmlns:a16="http://schemas.microsoft.com/office/drawing/2014/main" id="{22372679-0CCA-4619-8245-D9100A24292B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434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5" name="CuadroTexto 454">
              <a:extLst>
                <a:ext uri="{FF2B5EF4-FFF2-40B4-BE49-F238E27FC236}">
                  <a16:creationId xmlns:a16="http://schemas.microsoft.com/office/drawing/2014/main" xmlns="" id="{42B421F0-699A-4612-B14B-09A3E0A13621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55" name="CuadroTexto 454">
              <a:extLst>
                <a:ext uri="{FF2B5EF4-FFF2-40B4-BE49-F238E27FC236}">
                  <a16:creationId xmlns:a16="http://schemas.microsoft.com/office/drawing/2014/main" id="{42B421F0-699A-4612-B14B-09A3E0A13621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435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6" name="CuadroTexto 455">
              <a:extLst>
                <a:ext uri="{FF2B5EF4-FFF2-40B4-BE49-F238E27FC236}">
                  <a16:creationId xmlns:a16="http://schemas.microsoft.com/office/drawing/2014/main" xmlns="" id="{CB46CEC2-2A15-4618-9236-BBFA61090356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56" name="CuadroTexto 455">
              <a:extLst>
                <a:ext uri="{FF2B5EF4-FFF2-40B4-BE49-F238E27FC236}">
                  <a16:creationId xmlns:a16="http://schemas.microsoft.com/office/drawing/2014/main" id="{CB46CEC2-2A15-4618-9236-BBFA61090356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436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7" name="CuadroTexto 456">
              <a:extLst>
                <a:ext uri="{FF2B5EF4-FFF2-40B4-BE49-F238E27FC236}">
                  <a16:creationId xmlns:a16="http://schemas.microsoft.com/office/drawing/2014/main" xmlns="" id="{1748012E-FD8F-4575-8AE7-2D20070112C6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57" name="CuadroTexto 456">
              <a:extLst>
                <a:ext uri="{FF2B5EF4-FFF2-40B4-BE49-F238E27FC236}">
                  <a16:creationId xmlns:a16="http://schemas.microsoft.com/office/drawing/2014/main" id="{1748012E-FD8F-4575-8AE7-2D20070112C6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438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8" name="CuadroTexto 457">
              <a:extLst>
                <a:ext uri="{FF2B5EF4-FFF2-40B4-BE49-F238E27FC236}">
                  <a16:creationId xmlns:a16="http://schemas.microsoft.com/office/drawing/2014/main" xmlns="" id="{0BDE7E6B-34D6-4CE0-A50A-2491982F64BA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58" name="CuadroTexto 457">
              <a:extLst>
                <a:ext uri="{FF2B5EF4-FFF2-40B4-BE49-F238E27FC236}">
                  <a16:creationId xmlns:a16="http://schemas.microsoft.com/office/drawing/2014/main" id="{0BDE7E6B-34D6-4CE0-A50A-2491982F64BA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437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9" name="CuadroTexto 458">
              <a:extLst>
                <a:ext uri="{FF2B5EF4-FFF2-40B4-BE49-F238E27FC236}">
                  <a16:creationId xmlns:a16="http://schemas.microsoft.com/office/drawing/2014/main" xmlns="" id="{09C6D7E2-B773-4F10-A288-12F81AB769BF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59" name="CuadroTexto 458">
              <a:extLst>
                <a:ext uri="{FF2B5EF4-FFF2-40B4-BE49-F238E27FC236}">
                  <a16:creationId xmlns:a16="http://schemas.microsoft.com/office/drawing/2014/main" id="{09C6D7E2-B773-4F10-A288-12F81AB769BF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440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0" name="CuadroTexto 459">
              <a:extLst>
                <a:ext uri="{FF2B5EF4-FFF2-40B4-BE49-F238E27FC236}">
                  <a16:creationId xmlns:a16="http://schemas.microsoft.com/office/drawing/2014/main" xmlns="" id="{EC409B45-701D-4888-A937-84B4D1E138A1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60" name="CuadroTexto 459">
              <a:extLst>
                <a:ext uri="{FF2B5EF4-FFF2-40B4-BE49-F238E27FC236}">
                  <a16:creationId xmlns:a16="http://schemas.microsoft.com/office/drawing/2014/main" id="{EC409B45-701D-4888-A937-84B4D1E138A1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439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1" name="CuadroTexto 460">
              <a:extLst>
                <a:ext uri="{FF2B5EF4-FFF2-40B4-BE49-F238E27FC236}">
                  <a16:creationId xmlns:a16="http://schemas.microsoft.com/office/drawing/2014/main" xmlns="" id="{CFDE99E7-F33D-4639-8BA2-FD74998140EE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61" name="CuadroTexto 460">
              <a:extLst>
                <a:ext uri="{FF2B5EF4-FFF2-40B4-BE49-F238E27FC236}">
                  <a16:creationId xmlns:a16="http://schemas.microsoft.com/office/drawing/2014/main" id="{CFDE99E7-F33D-4639-8BA2-FD74998140EE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11</xdr:col>
      <xdr:colOff>352425</xdr:colOff>
      <xdr:row>450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2" name="CuadroTexto 461">
              <a:extLst>
                <a:ext uri="{FF2B5EF4-FFF2-40B4-BE49-F238E27FC236}">
                  <a16:creationId xmlns:a16="http://schemas.microsoft.com/office/drawing/2014/main" xmlns="" id="{1B266417-DBA8-4C21-BC90-FC3E7D89F17B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2" name="CuadroTexto 461">
              <a:extLst>
                <a:ext uri="{FF2B5EF4-FFF2-40B4-BE49-F238E27FC236}">
                  <a16:creationId xmlns:a16="http://schemas.microsoft.com/office/drawing/2014/main" id="{1B266417-DBA8-4C21-BC90-FC3E7D89F17B}"/>
                </a:ext>
              </a:extLst>
            </xdr:cNvPr>
            <xdr:cNvSpPr txBox="1"/>
          </xdr:nvSpPr>
          <xdr:spPr>
            <a:xfrm>
              <a:off x="8867775" y="7103745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676275</xdr:colOff>
      <xdr:row>451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3" name="CuadroTexto 462">
              <a:extLst>
                <a:ext uri="{FF2B5EF4-FFF2-40B4-BE49-F238E27FC236}">
                  <a16:creationId xmlns:a16="http://schemas.microsoft.com/office/drawing/2014/main" xmlns="" id="{6E8A8B2B-C196-47B1-9810-163093B71B08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3" name="CuadroTexto 462">
              <a:extLst>
                <a:ext uri="{FF2B5EF4-FFF2-40B4-BE49-F238E27FC236}">
                  <a16:creationId xmlns:a16="http://schemas.microsoft.com/office/drawing/2014/main" id="{6E8A8B2B-C196-47B1-9810-163093B71B08}"/>
                </a:ext>
              </a:extLst>
            </xdr:cNvPr>
            <xdr:cNvSpPr txBox="1"/>
          </xdr:nvSpPr>
          <xdr:spPr>
            <a:xfrm>
              <a:off x="8429625" y="7140892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600075</xdr:colOff>
      <xdr:row>452</xdr:row>
      <xdr:rowOff>180975</xdr:rowOff>
    </xdr:from>
    <xdr:ext cx="263727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4" name="CuadroTexto 463">
              <a:extLst>
                <a:ext uri="{FF2B5EF4-FFF2-40B4-BE49-F238E27FC236}">
                  <a16:creationId xmlns:a16="http://schemas.microsoft.com/office/drawing/2014/main" xmlns="" id="{92F586D0-37EC-42AE-B494-23A2C9992381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4" name="CuadroTexto 463">
              <a:extLst>
                <a:ext uri="{FF2B5EF4-FFF2-40B4-BE49-F238E27FC236}">
                  <a16:creationId xmlns:a16="http://schemas.microsoft.com/office/drawing/2014/main" id="{92F586D0-37EC-42AE-B494-23A2C9992381}"/>
                </a:ext>
              </a:extLst>
            </xdr:cNvPr>
            <xdr:cNvSpPr txBox="1"/>
          </xdr:nvSpPr>
          <xdr:spPr>
            <a:xfrm>
              <a:off x="8353425" y="71599425"/>
              <a:ext cx="263727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ES" sz="1100" b="0" i="0">
                  <a:latin typeface="Cambria Math" panose="02040503050406030204" pitchFamily="18" charset="0"/>
                </a:rPr>
                <a:t>𝑐)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752475</xdr:colOff>
      <xdr:row>451</xdr:row>
      <xdr:rowOff>0</xdr:rowOff>
    </xdr:from>
    <xdr:ext cx="371384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5" name="CuadroTexto 464">
              <a:extLst>
                <a:ext uri="{FF2B5EF4-FFF2-40B4-BE49-F238E27FC236}">
                  <a16:creationId xmlns:a16="http://schemas.microsoft.com/office/drawing/2014/main" xmlns="" id="{22ADAA60-AC82-4D9C-934E-52A35DE3770F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5" name="CuadroTexto 464">
              <a:extLst>
                <a:ext uri="{FF2B5EF4-FFF2-40B4-BE49-F238E27FC236}">
                  <a16:creationId xmlns:a16="http://schemas.microsoft.com/office/drawing/2014/main" id="{22ADAA60-AC82-4D9C-934E-52A35DE3770F}"/>
                </a:ext>
              </a:extLst>
            </xdr:cNvPr>
            <xdr:cNvSpPr txBox="1"/>
          </xdr:nvSpPr>
          <xdr:spPr>
            <a:xfrm>
              <a:off x="8505825" y="71227950"/>
              <a:ext cx="371384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ℎ)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276225</xdr:colOff>
      <xdr:row>454</xdr:row>
      <xdr:rowOff>0</xdr:rowOff>
    </xdr:from>
    <xdr:ext cx="307777" cy="172227"/>
    <xdr:sp macro="" textlink="">
      <xdr:nvSpPr>
        <xdr:cNvPr id="466" name="CuadroTexto 465">
          <a:extLst>
            <a:ext uri="{FF2B5EF4-FFF2-40B4-BE49-F238E27FC236}">
              <a16:creationId xmlns:a16="http://schemas.microsoft.com/office/drawing/2014/main" xmlns="" id="{762CD0DD-7D02-44E4-9375-3583B4FB002B}"/>
            </a:ext>
          </a:extLst>
        </xdr:cNvPr>
        <xdr:cNvSpPr txBox="1"/>
      </xdr:nvSpPr>
      <xdr:spPr>
        <a:xfrm>
          <a:off x="8029575" y="71799450"/>
          <a:ext cx="3077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(wpt)</a:t>
          </a:r>
        </a:p>
      </xdr:txBody>
    </xdr:sp>
    <xdr:clientData/>
  </xdr:oneCellAnchor>
  <xdr:oneCellAnchor>
    <xdr:from>
      <xdr:col>9</xdr:col>
      <xdr:colOff>438150</xdr:colOff>
      <xdr:row>455</xdr:row>
      <xdr:rowOff>0</xdr:rowOff>
    </xdr:from>
    <xdr:ext cx="280077" cy="172227"/>
    <xdr:sp macro="" textlink="">
      <xdr:nvSpPr>
        <xdr:cNvPr id="467" name="CuadroTexto 466">
          <a:extLst>
            <a:ext uri="{FF2B5EF4-FFF2-40B4-BE49-F238E27FC236}">
              <a16:creationId xmlns:a16="http://schemas.microsoft.com/office/drawing/2014/main" xmlns="" id="{C4F8A727-4959-4682-AF49-D7C7CFA167B7}"/>
            </a:ext>
          </a:extLst>
        </xdr:cNvPr>
        <xdr:cNvSpPr txBox="1"/>
      </xdr:nvSpPr>
      <xdr:spPr>
        <a:xfrm>
          <a:off x="7429500" y="71989950"/>
          <a:ext cx="280077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es-PE" sz="1100"/>
            <a:t>(S/C)</a:t>
          </a:r>
        </a:p>
      </xdr:txBody>
    </xdr:sp>
    <xdr:clientData/>
  </xdr:oneCellAnchor>
  <xdr:oneCellAnchor>
    <xdr:from>
      <xdr:col>10</xdr:col>
      <xdr:colOff>371475</xdr:colOff>
      <xdr:row>464</xdr:row>
      <xdr:rowOff>0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8" name="CuadroTexto 467">
              <a:extLst>
                <a:ext uri="{FF2B5EF4-FFF2-40B4-BE49-F238E27FC236}">
                  <a16:creationId xmlns:a16="http://schemas.microsoft.com/office/drawing/2014/main" xmlns="" id="{3D26119A-64BE-48DD-B99C-D12DC6F1751C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8" name="CuadroTexto 467">
              <a:extLst>
                <a:ext uri="{FF2B5EF4-FFF2-40B4-BE49-F238E27FC236}">
                  <a16:creationId xmlns:a16="http://schemas.microsoft.com/office/drawing/2014/main" id="{3D26119A-64BE-48DD-B99C-D12DC6F1751C}"/>
                </a:ext>
              </a:extLst>
            </xdr:cNvPr>
            <xdr:cNvSpPr txBox="1"/>
          </xdr:nvSpPr>
          <xdr:spPr>
            <a:xfrm>
              <a:off x="8124825" y="73914000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28575</xdr:colOff>
      <xdr:row>462</xdr:row>
      <xdr:rowOff>180975</xdr:rowOff>
    </xdr:from>
    <xdr:ext cx="1535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9" name="CuadroTexto 468">
              <a:extLst>
                <a:ext uri="{FF2B5EF4-FFF2-40B4-BE49-F238E27FC236}">
                  <a16:creationId xmlns:a16="http://schemas.microsoft.com/office/drawing/2014/main" xmlns="" id="{A675324F-3C3B-4BE4-A68A-4677BD4BA7F7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9" name="CuadroTexto 468">
              <a:extLst>
                <a:ext uri="{FF2B5EF4-FFF2-40B4-BE49-F238E27FC236}">
                  <a16:creationId xmlns:a16="http://schemas.microsoft.com/office/drawing/2014/main" id="{A675324F-3C3B-4BE4-A68A-4677BD4BA7F7}"/>
                </a:ext>
              </a:extLst>
            </xdr:cNvPr>
            <xdr:cNvSpPr txBox="1"/>
          </xdr:nvSpPr>
          <xdr:spPr>
            <a:xfrm>
              <a:off x="8543925" y="73713975"/>
              <a:ext cx="1535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ES" sz="1100" b="0" i="0">
                  <a:latin typeface="Cambria Math" panose="02040503050406030204" pitchFamily="18" charset="0"/>
                </a:rPr>
                <a:t>𝑐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10</xdr:col>
      <xdr:colOff>361950</xdr:colOff>
      <xdr:row>461</xdr:row>
      <xdr:rowOff>0</xdr:rowOff>
    </xdr:from>
    <xdr:ext cx="35670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0" name="CuadroTexto 469">
              <a:extLst>
                <a:ext uri="{FF2B5EF4-FFF2-40B4-BE49-F238E27FC236}">
                  <a16:creationId xmlns:a16="http://schemas.microsoft.com/office/drawing/2014/main" xmlns="" id="{CCF37AED-80CD-4BFE-945D-C3EFCCCEE45B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𝑚𝑠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0" name="CuadroTexto 469">
              <a:extLst>
                <a:ext uri="{FF2B5EF4-FFF2-40B4-BE49-F238E27FC236}">
                  <a16:creationId xmlns:a16="http://schemas.microsoft.com/office/drawing/2014/main" id="{CCF37AED-80CD-4BFE-945D-C3EFCCCEE45B}"/>
                </a:ext>
              </a:extLst>
            </xdr:cNvPr>
            <xdr:cNvSpPr txBox="1"/>
          </xdr:nvSpPr>
          <xdr:spPr>
            <a:xfrm>
              <a:off x="8115300" y="73342500"/>
              <a:ext cx="35670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𝑚𝑠</a:t>
              </a:r>
              <a:r>
                <a:rPr lang="es-ES" sz="1100" b="0" i="0">
                  <a:latin typeface="Cambria Math" panose="02040503050406030204" pitchFamily="18" charset="0"/>
                </a:rPr>
                <a:t>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11</xdr:col>
      <xdr:colOff>104775</xdr:colOff>
      <xdr:row>461</xdr:row>
      <xdr:rowOff>180975</xdr:rowOff>
    </xdr:from>
    <xdr:ext cx="364331" cy="1858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1" name="CuadroTexto 470">
              <a:extLst>
                <a:ext uri="{FF2B5EF4-FFF2-40B4-BE49-F238E27FC236}">
                  <a16:creationId xmlns:a16="http://schemas.microsoft.com/office/drawing/2014/main" xmlns="" id="{1FAE026B-5C2E-4DC9-AAAE-5F308519AA1B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ES" sz="1100" b="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𝛾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0)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1" name="CuadroTexto 470">
              <a:extLst>
                <a:ext uri="{FF2B5EF4-FFF2-40B4-BE49-F238E27FC236}">
                  <a16:creationId xmlns:a16="http://schemas.microsoft.com/office/drawing/2014/main" id="{1FAE026B-5C2E-4DC9-AAAE-5F308519AA1B}"/>
                </a:ext>
              </a:extLst>
            </xdr:cNvPr>
            <xdr:cNvSpPr txBox="1"/>
          </xdr:nvSpPr>
          <xdr:spPr>
            <a:xfrm>
              <a:off x="8620125" y="73523475"/>
              <a:ext cx="364331" cy="1858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s-ES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s-PE" sz="1100" i="0">
                  <a:latin typeface="Cambria Math" panose="02040503050406030204" pitchFamily="18" charset="0"/>
                </a:rPr>
                <a:t>𝛾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s-PE" sz="1100" i="0">
                  <a:latin typeface="Cambria Math" panose="02040503050406030204" pitchFamily="18" charset="0"/>
                </a:rPr>
                <a:t>𝑚</a:t>
              </a:r>
              <a:r>
                <a:rPr lang="es-ES" sz="1100" b="0" i="0">
                  <a:latin typeface="Cambria Math" panose="02040503050406030204" pitchFamily="18" charset="0"/>
                </a:rPr>
                <a:t>0)</a:t>
              </a:r>
              <a:r>
                <a:rPr lang="es-PE" sz="1100" b="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461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2" name="CuadroTexto 471">
              <a:extLst>
                <a:ext uri="{FF2B5EF4-FFF2-40B4-BE49-F238E27FC236}">
                  <a16:creationId xmlns:a16="http://schemas.microsoft.com/office/drawing/2014/main" xmlns="" id="{D16D9744-60BE-4A65-950D-DFE1C8512812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2" name="CuadroTexto 471">
              <a:extLst>
                <a:ext uri="{FF2B5EF4-FFF2-40B4-BE49-F238E27FC236}">
                  <a16:creationId xmlns:a16="http://schemas.microsoft.com/office/drawing/2014/main" id="{D16D9744-60BE-4A65-950D-DFE1C8512812}"/>
                </a:ext>
              </a:extLst>
            </xdr:cNvPr>
            <xdr:cNvSpPr txBox="1"/>
          </xdr:nvSpPr>
          <xdr:spPr>
            <a:xfrm>
              <a:off x="5638800" y="733520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161925</xdr:colOff>
      <xdr:row>462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3" name="CuadroTexto 472">
              <a:extLst>
                <a:ext uri="{FF2B5EF4-FFF2-40B4-BE49-F238E27FC236}">
                  <a16:creationId xmlns:a16="http://schemas.microsoft.com/office/drawing/2014/main" xmlns="" id="{A725BDAF-9F23-45CA-A3E2-860CEDE81514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3" name="CuadroTexto 472">
              <a:extLst>
                <a:ext uri="{FF2B5EF4-FFF2-40B4-BE49-F238E27FC236}">
                  <a16:creationId xmlns:a16="http://schemas.microsoft.com/office/drawing/2014/main" id="{A725BDAF-9F23-45CA-A3E2-860CEDE81514}"/>
                </a:ext>
              </a:extLst>
            </xdr:cNvPr>
            <xdr:cNvSpPr txBox="1"/>
          </xdr:nvSpPr>
          <xdr:spPr>
            <a:xfrm>
              <a:off x="5629275" y="735330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171450</xdr:colOff>
      <xdr:row>463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4" name="CuadroTexto 473">
              <a:extLst>
                <a:ext uri="{FF2B5EF4-FFF2-40B4-BE49-F238E27FC236}">
                  <a16:creationId xmlns:a16="http://schemas.microsoft.com/office/drawing/2014/main" xmlns="" id="{616CC4B6-DC47-437A-A982-4A15727A3D3E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4" name="CuadroTexto 473">
              <a:extLst>
                <a:ext uri="{FF2B5EF4-FFF2-40B4-BE49-F238E27FC236}">
                  <a16:creationId xmlns:a16="http://schemas.microsoft.com/office/drawing/2014/main" id="{616CC4B6-DC47-437A-A982-4A15727A3D3E}"/>
                </a:ext>
              </a:extLst>
            </xdr:cNvPr>
            <xdr:cNvSpPr txBox="1"/>
          </xdr:nvSpPr>
          <xdr:spPr>
            <a:xfrm>
              <a:off x="5638800" y="73723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200025</xdr:colOff>
      <xdr:row>464</xdr:row>
      <xdr:rowOff>9525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5" name="CuadroTexto 474">
              <a:extLst>
                <a:ext uri="{FF2B5EF4-FFF2-40B4-BE49-F238E27FC236}">
                  <a16:creationId xmlns:a16="http://schemas.microsoft.com/office/drawing/2014/main" xmlns="" id="{AB5A0B76-FA32-4641-BD20-820A340E9F53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5" name="CuadroTexto 474">
              <a:extLst>
                <a:ext uri="{FF2B5EF4-FFF2-40B4-BE49-F238E27FC236}">
                  <a16:creationId xmlns:a16="http://schemas.microsoft.com/office/drawing/2014/main" id="{AB5A0B76-FA32-4641-BD20-820A340E9F53}"/>
                </a:ext>
              </a:extLst>
            </xdr:cNvPr>
            <xdr:cNvSpPr txBox="1"/>
          </xdr:nvSpPr>
          <xdr:spPr>
            <a:xfrm>
              <a:off x="5667375" y="739235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180975</xdr:colOff>
      <xdr:row>465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6" name="CuadroTexto 475">
              <a:extLst>
                <a:ext uri="{FF2B5EF4-FFF2-40B4-BE49-F238E27FC236}">
                  <a16:creationId xmlns:a16="http://schemas.microsoft.com/office/drawing/2014/main" xmlns="" id="{86FAA879-2D5A-4980-8508-7290D39E1C38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6" name="CuadroTexto 475">
              <a:extLst>
                <a:ext uri="{FF2B5EF4-FFF2-40B4-BE49-F238E27FC236}">
                  <a16:creationId xmlns:a16="http://schemas.microsoft.com/office/drawing/2014/main" id="{86FAA879-2D5A-4980-8508-7290D39E1C38}"/>
                </a:ext>
              </a:extLst>
            </xdr:cNvPr>
            <xdr:cNvSpPr txBox="1"/>
          </xdr:nvSpPr>
          <xdr:spPr>
            <a:xfrm>
              <a:off x="5648325" y="74104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465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7" name="CuadroTexto 476">
              <a:extLst>
                <a:ext uri="{FF2B5EF4-FFF2-40B4-BE49-F238E27FC236}">
                  <a16:creationId xmlns:a16="http://schemas.microsoft.com/office/drawing/2014/main" xmlns="" id="{8F618A90-81E3-4558-A05E-ED50B7632A94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7" name="CuadroTexto 476">
              <a:extLst>
                <a:ext uri="{FF2B5EF4-FFF2-40B4-BE49-F238E27FC236}">
                  <a16:creationId xmlns:a16="http://schemas.microsoft.com/office/drawing/2014/main" id="{8F618A90-81E3-4558-A05E-ED50B7632A94}"/>
                </a:ext>
              </a:extLst>
            </xdr:cNvPr>
            <xdr:cNvSpPr txBox="1"/>
          </xdr:nvSpPr>
          <xdr:spPr>
            <a:xfrm>
              <a:off x="5676900" y="7428547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7</xdr:col>
      <xdr:colOff>238125</xdr:colOff>
      <xdr:row>467</xdr:row>
      <xdr:rowOff>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8" name="CuadroTexto 477">
              <a:extLst>
                <a:ext uri="{FF2B5EF4-FFF2-40B4-BE49-F238E27FC236}">
                  <a16:creationId xmlns:a16="http://schemas.microsoft.com/office/drawing/2014/main" xmlns="" id="{871213B5-3E80-4940-A34B-D1A9E0061613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78" name="CuadroTexto 477">
              <a:extLst>
                <a:ext uri="{FF2B5EF4-FFF2-40B4-BE49-F238E27FC236}">
                  <a16:creationId xmlns:a16="http://schemas.microsoft.com/office/drawing/2014/main" id="{871213B5-3E80-4940-A34B-D1A9E0061613}"/>
                </a:ext>
              </a:extLst>
            </xdr:cNvPr>
            <xdr:cNvSpPr txBox="1"/>
          </xdr:nvSpPr>
          <xdr:spPr>
            <a:xfrm>
              <a:off x="5705475" y="7448550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9</xdr:col>
      <xdr:colOff>190500</xdr:colOff>
      <xdr:row>460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9" name="CuadroTexto 478">
              <a:extLst>
                <a:ext uri="{FF2B5EF4-FFF2-40B4-BE49-F238E27FC236}">
                  <a16:creationId xmlns:a16="http://schemas.microsoft.com/office/drawing/2014/main" xmlns="" id="{D79326F7-B5B4-4408-8235-1B85B2D59B12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79" name="CuadroTexto 478">
              <a:extLst>
                <a:ext uri="{FF2B5EF4-FFF2-40B4-BE49-F238E27FC236}">
                  <a16:creationId xmlns:a16="http://schemas.microsoft.com/office/drawing/2014/main" id="{D79326F7-B5B4-4408-8235-1B85B2D59B12}"/>
                </a:ext>
              </a:extLst>
            </xdr:cNvPr>
            <xdr:cNvSpPr txBox="1"/>
          </xdr:nvSpPr>
          <xdr:spPr>
            <a:xfrm>
              <a:off x="7181850" y="732567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209550</xdr:colOff>
      <xdr:row>461</xdr:row>
      <xdr:rowOff>104775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0" name="CuadroTexto 479">
              <a:extLst>
                <a:ext uri="{FF2B5EF4-FFF2-40B4-BE49-F238E27FC236}">
                  <a16:creationId xmlns:a16="http://schemas.microsoft.com/office/drawing/2014/main" xmlns="" id="{C7C6570F-7C14-4FCB-84DC-7EBEA171F74D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0" name="CuadroTexto 479">
              <a:extLst>
                <a:ext uri="{FF2B5EF4-FFF2-40B4-BE49-F238E27FC236}">
                  <a16:creationId xmlns:a16="http://schemas.microsoft.com/office/drawing/2014/main" id="{C7C6570F-7C14-4FCB-84DC-7EBEA171F74D}"/>
                </a:ext>
              </a:extLst>
            </xdr:cNvPr>
            <xdr:cNvSpPr txBox="1"/>
          </xdr:nvSpPr>
          <xdr:spPr>
            <a:xfrm>
              <a:off x="7200900" y="73447275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200025</xdr:colOff>
      <xdr:row>462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1" name="CuadroTexto 480">
              <a:extLst>
                <a:ext uri="{FF2B5EF4-FFF2-40B4-BE49-F238E27FC236}">
                  <a16:creationId xmlns:a16="http://schemas.microsoft.com/office/drawing/2014/main" xmlns="" id="{A3B85C40-ABAC-4EA4-890B-A00CA8118A2D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1" name="CuadroTexto 480">
              <a:extLst>
                <a:ext uri="{FF2B5EF4-FFF2-40B4-BE49-F238E27FC236}">
                  <a16:creationId xmlns:a16="http://schemas.microsoft.com/office/drawing/2014/main" id="{A3B85C40-ABAC-4EA4-890B-A00CA8118A2D}"/>
                </a:ext>
              </a:extLst>
            </xdr:cNvPr>
            <xdr:cNvSpPr txBox="1"/>
          </xdr:nvSpPr>
          <xdr:spPr>
            <a:xfrm>
              <a:off x="7191375" y="73628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180975</xdr:colOff>
      <xdr:row>464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2" name="CuadroTexto 481">
              <a:extLst>
                <a:ext uri="{FF2B5EF4-FFF2-40B4-BE49-F238E27FC236}">
                  <a16:creationId xmlns:a16="http://schemas.microsoft.com/office/drawing/2014/main" xmlns="" id="{164F9E8F-3BCF-45D8-9956-D9CE8D58E5F3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2" name="CuadroTexto 481">
              <a:extLst>
                <a:ext uri="{FF2B5EF4-FFF2-40B4-BE49-F238E27FC236}">
                  <a16:creationId xmlns:a16="http://schemas.microsoft.com/office/drawing/2014/main" id="{164F9E8F-3BCF-45D8-9956-D9CE8D58E5F3}"/>
                </a:ext>
              </a:extLst>
            </xdr:cNvPr>
            <xdr:cNvSpPr txBox="1"/>
          </xdr:nvSpPr>
          <xdr:spPr>
            <a:xfrm>
              <a:off x="7172325" y="740092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190500</xdr:colOff>
      <xdr:row>463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3" name="CuadroTexto 482">
              <a:extLst>
                <a:ext uri="{FF2B5EF4-FFF2-40B4-BE49-F238E27FC236}">
                  <a16:creationId xmlns:a16="http://schemas.microsoft.com/office/drawing/2014/main" xmlns="" id="{9F6B8C1B-791B-4E86-AC37-BD73FF57BE1D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3" name="CuadroTexto 482">
              <a:extLst>
                <a:ext uri="{FF2B5EF4-FFF2-40B4-BE49-F238E27FC236}">
                  <a16:creationId xmlns:a16="http://schemas.microsoft.com/office/drawing/2014/main" id="{9F6B8C1B-791B-4E86-AC37-BD73FF57BE1D}"/>
                </a:ext>
              </a:extLst>
            </xdr:cNvPr>
            <xdr:cNvSpPr txBox="1"/>
          </xdr:nvSpPr>
          <xdr:spPr>
            <a:xfrm>
              <a:off x="7181850" y="73818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466</xdr:row>
      <xdr:rowOff>76200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4" name="CuadroTexto 483">
              <a:extLst>
                <a:ext uri="{FF2B5EF4-FFF2-40B4-BE49-F238E27FC236}">
                  <a16:creationId xmlns:a16="http://schemas.microsoft.com/office/drawing/2014/main" xmlns="" id="{2E7490A4-BAD7-492E-B319-77A14A5D84E5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4" name="CuadroTexto 483">
              <a:extLst>
                <a:ext uri="{FF2B5EF4-FFF2-40B4-BE49-F238E27FC236}">
                  <a16:creationId xmlns:a16="http://schemas.microsoft.com/office/drawing/2014/main" id="{2E7490A4-BAD7-492E-B319-77A14A5D84E5}"/>
                </a:ext>
              </a:extLst>
            </xdr:cNvPr>
            <xdr:cNvSpPr txBox="1"/>
          </xdr:nvSpPr>
          <xdr:spPr>
            <a:xfrm>
              <a:off x="7153275" y="7437120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  <xdr:oneCellAnchor>
    <xdr:from>
      <xdr:col>9</xdr:col>
      <xdr:colOff>161925</xdr:colOff>
      <xdr:row>465</xdr:row>
      <xdr:rowOff>95250</xdr:rowOff>
    </xdr:from>
    <xdr:ext cx="327461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5" name="CuadroTexto 484">
              <a:extLst>
                <a:ext uri="{FF2B5EF4-FFF2-40B4-BE49-F238E27FC236}">
                  <a16:creationId xmlns:a16="http://schemas.microsoft.com/office/drawing/2014/main" xmlns="" id="{2AE67F28-3691-4FE6-A0D7-8334B9ADBB52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2400">
                        <a:latin typeface="Cambria Math" panose="02040503050406030204" pitchFamily="18" charset="0"/>
                      </a:rPr>
                      <m:t>→</m:t>
                    </m:r>
                  </m:oMath>
                </m:oMathPara>
              </a14:m>
              <a:endParaRPr lang="es-PE" sz="1050"/>
            </a:p>
          </xdr:txBody>
        </xdr:sp>
      </mc:Choice>
      <mc:Fallback xmlns="">
        <xdr:sp macro="" textlink="">
          <xdr:nvSpPr>
            <xdr:cNvPr id="485" name="CuadroTexto 484">
              <a:extLst>
                <a:ext uri="{FF2B5EF4-FFF2-40B4-BE49-F238E27FC236}">
                  <a16:creationId xmlns:a16="http://schemas.microsoft.com/office/drawing/2014/main" id="{2AE67F28-3691-4FE6-A0D7-8334B9ADBB52}"/>
                </a:ext>
              </a:extLst>
            </xdr:cNvPr>
            <xdr:cNvSpPr txBox="1"/>
          </xdr:nvSpPr>
          <xdr:spPr>
            <a:xfrm>
              <a:off x="7153275" y="74199750"/>
              <a:ext cx="327461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2400" i="0">
                  <a:latin typeface="Cambria Math" panose="02040503050406030204" pitchFamily="18" charset="0"/>
                </a:rPr>
                <a:t>→</a:t>
              </a:r>
              <a:endParaRPr lang="es-PE" sz="105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2</xdr:row>
      <xdr:rowOff>66675</xdr:rowOff>
    </xdr:from>
    <xdr:to>
      <xdr:col>5</xdr:col>
      <xdr:colOff>690100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103D407-D556-4CD6-8C1D-C797DB831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6191250"/>
          <a:ext cx="407147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781050</xdr:colOff>
      <xdr:row>5</xdr:row>
      <xdr:rowOff>171450</xdr:rowOff>
    </xdr:from>
    <xdr:to>
      <xdr:col>5</xdr:col>
      <xdr:colOff>132917</xdr:colOff>
      <xdr:row>9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5B9FAF4-6C10-4217-8C28-82D12617D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7025" y="6867525"/>
          <a:ext cx="894917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133351</xdr:colOff>
      <xdr:row>9</xdr:row>
      <xdr:rowOff>95251</xdr:rowOff>
    </xdr:from>
    <xdr:to>
      <xdr:col>5</xdr:col>
      <xdr:colOff>190501</xdr:colOff>
      <xdr:row>12</xdr:row>
      <xdr:rowOff>189151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CE75E090-EDAE-432B-B5E5-B678BC46C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19326" y="7572376"/>
          <a:ext cx="1581150" cy="665400"/>
        </a:xfrm>
        <a:prstGeom prst="rect">
          <a:avLst/>
        </a:prstGeom>
      </xdr:spPr>
    </xdr:pic>
    <xdr:clientData/>
  </xdr:twoCellAnchor>
  <xdr:twoCellAnchor editAs="oneCell">
    <xdr:from>
      <xdr:col>3</xdr:col>
      <xdr:colOff>904875</xdr:colOff>
      <xdr:row>13</xdr:row>
      <xdr:rowOff>85725</xdr:rowOff>
    </xdr:from>
    <xdr:to>
      <xdr:col>5</xdr:col>
      <xdr:colOff>47738</xdr:colOff>
      <xdr:row>15</xdr:row>
      <xdr:rowOff>123883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07DB080-6395-433B-B3AE-3398F3999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90850" y="8353425"/>
          <a:ext cx="809738" cy="419158"/>
        </a:xfrm>
        <a:prstGeom prst="rect">
          <a:avLst/>
        </a:prstGeom>
      </xdr:spPr>
    </xdr:pic>
    <xdr:clientData/>
  </xdr:twoCellAnchor>
  <xdr:oneCellAnchor>
    <xdr:from>
      <xdr:col>1</xdr:col>
      <xdr:colOff>514350</xdr:colOff>
      <xdr:row>12</xdr:row>
      <xdr:rowOff>19050</xdr:rowOff>
    </xdr:from>
    <xdr:ext cx="1857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id="{921AB15F-0712-4016-9CF2-36BA0B5BC4BD}"/>
                </a:ext>
              </a:extLst>
            </xdr:cNvPr>
            <xdr:cNvSpPr txBox="1"/>
          </xdr:nvSpPr>
          <xdr:spPr>
            <a:xfrm>
              <a:off x="1076325" y="8096250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PE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PE" sz="1100" i="1"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  <m:sup>
                        <m:r>
                          <a:rPr lang="es-PE" sz="1100" i="0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b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921AB15F-0712-4016-9CF2-36BA0B5BC4BD}"/>
                </a:ext>
              </a:extLst>
            </xdr:cNvPr>
            <xdr:cNvSpPr txBox="1"/>
          </xdr:nvSpPr>
          <xdr:spPr>
            <a:xfrm>
              <a:off x="1076325" y="8096250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𝑓</a:t>
              </a:r>
              <a:r>
                <a:rPr lang="es-PE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_</a:t>
              </a:r>
              <a:r>
                <a:rPr lang="es-PE" sz="1100" i="0">
                  <a:latin typeface="Cambria Math" panose="02040503050406030204" pitchFamily="18" charset="0"/>
                </a:rPr>
                <a:t>𝑚^′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590550</xdr:colOff>
      <xdr:row>7</xdr:row>
      <xdr:rowOff>19050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id="{75A422F0-4500-4258-8784-DE141ADBAC41}"/>
                </a:ext>
              </a:extLst>
            </xdr:cNvPr>
            <xdr:cNvSpPr txBox="1"/>
          </xdr:nvSpPr>
          <xdr:spPr>
            <a:xfrm>
              <a:off x="3781425" y="71056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75A422F0-4500-4258-8784-DE141ADBAC41}"/>
                </a:ext>
              </a:extLst>
            </xdr:cNvPr>
            <xdr:cNvSpPr txBox="1"/>
          </xdr:nvSpPr>
          <xdr:spPr>
            <a:xfrm>
              <a:off x="3781425" y="7105650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609600</xdr:colOff>
      <xdr:row>10</xdr:row>
      <xdr:rowOff>180975</xdr:rowOff>
    </xdr:from>
    <xdr:ext cx="1372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id="{EEA69383-D117-4676-A1FF-E8516CAB79A7}"/>
                </a:ext>
              </a:extLst>
            </xdr:cNvPr>
            <xdr:cNvSpPr txBox="1"/>
          </xdr:nvSpPr>
          <xdr:spPr>
            <a:xfrm>
              <a:off x="3800475" y="78581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EEA69383-D117-4676-A1FF-E8516CAB79A7}"/>
                </a:ext>
              </a:extLst>
            </xdr:cNvPr>
            <xdr:cNvSpPr txBox="1"/>
          </xdr:nvSpPr>
          <xdr:spPr>
            <a:xfrm>
              <a:off x="3800475" y="7858125"/>
              <a:ext cx="1372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609600</xdr:colOff>
      <xdr:row>14</xdr:row>
      <xdr:rowOff>9526</xdr:rowOff>
    </xdr:from>
    <xdr:ext cx="118232" cy="171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xmlns="" id="{CAEDB291-D47F-4B01-9C6F-BD3D7D1DE90A}"/>
                </a:ext>
              </a:extLst>
            </xdr:cNvPr>
            <xdr:cNvSpPr txBox="1"/>
          </xdr:nvSpPr>
          <xdr:spPr>
            <a:xfrm>
              <a:off x="3800475" y="8477251"/>
              <a:ext cx="118232" cy="171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CAEDB291-D47F-4B01-9C6F-BD3D7D1DE90A}"/>
                </a:ext>
              </a:extLst>
            </xdr:cNvPr>
            <xdr:cNvSpPr txBox="1"/>
          </xdr:nvSpPr>
          <xdr:spPr>
            <a:xfrm>
              <a:off x="3800475" y="8477251"/>
              <a:ext cx="118232" cy="171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 i="0">
                  <a:latin typeface="Cambria Math" panose="02040503050406030204" pitchFamily="18" charset="0"/>
                </a:rPr>
                <a:t>=</a:t>
              </a:r>
              <a:endParaRPr lang="es-PE" sz="1100"/>
            </a:p>
          </xdr:txBody>
        </xdr:sp>
      </mc:Fallback>
    </mc:AlternateContent>
    <xdr:clientData/>
  </xdr:oneCellAnchor>
  <xdr:twoCellAnchor editAs="oneCell">
    <xdr:from>
      <xdr:col>7</xdr:col>
      <xdr:colOff>142875</xdr:colOff>
      <xdr:row>5</xdr:row>
      <xdr:rowOff>171450</xdr:rowOff>
    </xdr:from>
    <xdr:to>
      <xdr:col>12</xdr:col>
      <xdr:colOff>404350</xdr:colOff>
      <xdr:row>9</xdr:row>
      <xdr:rowOff>9525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7F1EA0B0-49A1-4FA4-AD71-CA2482582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0225" y="6867525"/>
          <a:ext cx="4071475" cy="6000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6</xdr:col>
      <xdr:colOff>209550</xdr:colOff>
      <xdr:row>2</xdr:row>
      <xdr:rowOff>95250</xdr:rowOff>
    </xdr:from>
    <xdr:to>
      <xdr:col>6</xdr:col>
      <xdr:colOff>228600</xdr:colOff>
      <xdr:row>16</xdr:row>
      <xdr:rowOff>161925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xmlns="" id="{1FEEDB4B-214E-4975-A5AE-3222565E8DD0}"/>
            </a:ext>
          </a:extLst>
        </xdr:cNvPr>
        <xdr:cNvCxnSpPr/>
      </xdr:nvCxnSpPr>
      <xdr:spPr>
        <a:xfrm flipH="1">
          <a:off x="4781550" y="647700"/>
          <a:ext cx="19050" cy="280035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266700</xdr:colOff>
      <xdr:row>2</xdr:row>
      <xdr:rowOff>95250</xdr:rowOff>
    </xdr:from>
    <xdr:to>
      <xdr:col>6</xdr:col>
      <xdr:colOff>285750</xdr:colOff>
      <xdr:row>16</xdr:row>
      <xdr:rowOff>180975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xmlns="" id="{06F776BF-6FBD-4FA4-B0AC-4D992AC76FFB}"/>
            </a:ext>
          </a:extLst>
        </xdr:cNvPr>
        <xdr:cNvCxnSpPr/>
      </xdr:nvCxnSpPr>
      <xdr:spPr>
        <a:xfrm flipH="1">
          <a:off x="4838700" y="647700"/>
          <a:ext cx="19050" cy="2819400"/>
        </a:xfrm>
        <a:prstGeom prst="line">
          <a:avLst/>
        </a:prstGeom>
        <a:ln w="285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219075</xdr:colOff>
      <xdr:row>18</xdr:row>
      <xdr:rowOff>9525</xdr:rowOff>
    </xdr:from>
    <xdr:ext cx="1857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D7DBCF73-30F5-42A6-BE32-811D2AD5B0BD}"/>
                </a:ext>
              </a:extLst>
            </xdr:cNvPr>
            <xdr:cNvSpPr txBox="1"/>
          </xdr:nvSpPr>
          <xdr:spPr>
            <a:xfrm>
              <a:off x="4029075" y="3686175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  <m:sup>
                        <m:r>
                          <a:rPr lang="es-PE" sz="1100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b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D7DBCF73-30F5-42A6-BE32-811D2AD5B0BD}"/>
                </a:ext>
              </a:extLst>
            </xdr:cNvPr>
            <xdr:cNvSpPr txBox="1"/>
          </xdr:nvSpPr>
          <xdr:spPr>
            <a:xfrm>
              <a:off x="4029075" y="3686175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𝑓_𝑚^′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6</xdr:col>
      <xdr:colOff>247650</xdr:colOff>
      <xdr:row>18</xdr:row>
      <xdr:rowOff>0</xdr:rowOff>
    </xdr:from>
    <xdr:ext cx="2167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xmlns="" id="{CBF97801-CA3C-43E7-AC69-B9601B80D004}"/>
                </a:ext>
              </a:extLst>
            </xdr:cNvPr>
            <xdr:cNvSpPr txBox="1"/>
          </xdr:nvSpPr>
          <xdr:spPr>
            <a:xfrm>
              <a:off x="4819650" y="3676650"/>
              <a:ext cx="2167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CBF97801-CA3C-43E7-AC69-B9601B80D004}"/>
                </a:ext>
              </a:extLst>
            </xdr:cNvPr>
            <xdr:cNvSpPr txBox="1"/>
          </xdr:nvSpPr>
          <xdr:spPr>
            <a:xfrm>
              <a:off x="4819650" y="3676650"/>
              <a:ext cx="2167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𝜎_</a:t>
              </a:r>
              <a:r>
                <a:rPr lang="es-ES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𝑚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8</xdr:col>
      <xdr:colOff>485775</xdr:colOff>
      <xdr:row>18</xdr:row>
      <xdr:rowOff>0</xdr:rowOff>
    </xdr:from>
    <xdr:ext cx="1857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626FECA5-5D22-49C8-BD79-E6C2C5651182}"/>
                </a:ext>
              </a:extLst>
            </xdr:cNvPr>
            <xdr:cNvSpPr txBox="1"/>
          </xdr:nvSpPr>
          <xdr:spPr>
            <a:xfrm>
              <a:off x="6581775" y="3676650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  <m:sup>
                        <m:r>
                          <a:rPr lang="es-PE" sz="1100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b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626FECA5-5D22-49C8-BD79-E6C2C5651182}"/>
                </a:ext>
              </a:extLst>
            </xdr:cNvPr>
            <xdr:cNvSpPr txBox="1"/>
          </xdr:nvSpPr>
          <xdr:spPr>
            <a:xfrm>
              <a:off x="6581775" y="3676650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𝑓_𝑚^′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5</xdr:col>
      <xdr:colOff>219075</xdr:colOff>
      <xdr:row>35</xdr:row>
      <xdr:rowOff>9525</xdr:rowOff>
    </xdr:from>
    <xdr:ext cx="1857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F216B6CC-D81B-42B9-B024-4100965EDCEB}"/>
                </a:ext>
              </a:extLst>
            </xdr:cNvPr>
            <xdr:cNvSpPr txBox="1"/>
          </xdr:nvSpPr>
          <xdr:spPr>
            <a:xfrm>
              <a:off x="4029075" y="3686175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  <m:sup>
                        <m:r>
                          <a:rPr lang="es-PE" sz="1100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b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id="{F216B6CC-D81B-42B9-B024-4100965EDCEB}"/>
                </a:ext>
              </a:extLst>
            </xdr:cNvPr>
            <xdr:cNvSpPr txBox="1"/>
          </xdr:nvSpPr>
          <xdr:spPr>
            <a:xfrm>
              <a:off x="4029075" y="3686175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𝑓_𝑚^′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6</xdr:col>
      <xdr:colOff>247650</xdr:colOff>
      <xdr:row>35</xdr:row>
      <xdr:rowOff>0</xdr:rowOff>
    </xdr:from>
    <xdr:ext cx="2167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xmlns="" id="{9C5E67F9-7ED2-46C8-9EFE-D4FAD57B159F}"/>
                </a:ext>
              </a:extLst>
            </xdr:cNvPr>
            <xdr:cNvSpPr txBox="1"/>
          </xdr:nvSpPr>
          <xdr:spPr>
            <a:xfrm>
              <a:off x="4819650" y="3676650"/>
              <a:ext cx="2167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b>
                        <m:r>
                          <a:rPr lang="es-ES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9C5E67F9-7ED2-46C8-9EFE-D4FAD57B159F}"/>
                </a:ext>
              </a:extLst>
            </xdr:cNvPr>
            <xdr:cNvSpPr txBox="1"/>
          </xdr:nvSpPr>
          <xdr:spPr>
            <a:xfrm>
              <a:off x="4819650" y="3676650"/>
              <a:ext cx="2167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𝜎_</a:t>
              </a:r>
              <a:r>
                <a:rPr lang="es-ES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𝑚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8</xdr:col>
      <xdr:colOff>485775</xdr:colOff>
      <xdr:row>35</xdr:row>
      <xdr:rowOff>0</xdr:rowOff>
    </xdr:from>
    <xdr:ext cx="18575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xmlns="" id="{6E6651A8-2542-4B26-B809-B5A52D34EFC7}"/>
                </a:ext>
              </a:extLst>
            </xdr:cNvPr>
            <xdr:cNvSpPr txBox="1"/>
          </xdr:nvSpPr>
          <xdr:spPr>
            <a:xfrm>
              <a:off x="6581775" y="3676650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es-PE" sz="110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  <m:sup>
                        <m:r>
                          <a:rPr lang="es-PE" sz="1100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b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6E6651A8-2542-4B26-B809-B5A52D34EFC7}"/>
                </a:ext>
              </a:extLst>
            </xdr:cNvPr>
            <xdr:cNvSpPr txBox="1"/>
          </xdr:nvSpPr>
          <xdr:spPr>
            <a:xfrm>
              <a:off x="6581775" y="3676650"/>
              <a:ext cx="18575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𝑓_𝑚^′</a:t>
              </a:r>
              <a:endParaRPr lang="es-P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49"/>
  <sheetViews>
    <sheetView showGridLines="0" tabSelected="1" view="pageBreakPreview" zoomScale="115" zoomScaleNormal="100" zoomScaleSheetLayoutView="115" zoomScalePageLayoutView="115" workbookViewId="0">
      <selection activeCell="J7" sqref="J7"/>
    </sheetView>
  </sheetViews>
  <sheetFormatPr baseColWidth="10" defaultRowHeight="15" x14ac:dyDescent="0.25"/>
  <cols>
    <col min="2" max="2" width="11.42578125" customWidth="1"/>
  </cols>
  <sheetData>
    <row r="2" spans="1:10" ht="33" customHeight="1" x14ac:dyDescent="0.25">
      <c r="A2" s="179" t="s">
        <v>64</v>
      </c>
      <c r="B2" s="180"/>
      <c r="C2" s="180"/>
      <c r="D2" s="180"/>
      <c r="E2" s="180"/>
      <c r="F2" s="180"/>
      <c r="G2" s="180"/>
      <c r="H2" s="180"/>
    </row>
    <row r="3" spans="1:10" x14ac:dyDescent="0.25">
      <c r="A3" s="53"/>
      <c r="B3" s="54"/>
      <c r="C3" s="54"/>
      <c r="D3" s="54"/>
      <c r="E3" s="54"/>
      <c r="F3" s="54"/>
      <c r="G3" s="54"/>
      <c r="H3" s="54"/>
    </row>
    <row r="4" spans="1:10" ht="15" customHeight="1" x14ac:dyDescent="0.25">
      <c r="A4" s="51" t="s">
        <v>65</v>
      </c>
      <c r="B4" s="176" t="s">
        <v>103</v>
      </c>
      <c r="C4" s="177"/>
      <c r="D4" s="177"/>
      <c r="E4" s="177"/>
      <c r="F4" s="177"/>
      <c r="G4" s="177"/>
      <c r="H4" s="178"/>
    </row>
    <row r="5" spans="1:10" x14ac:dyDescent="0.25">
      <c r="A5" s="52" t="s">
        <v>66</v>
      </c>
      <c r="B5" s="200" t="s">
        <v>67</v>
      </c>
      <c r="C5" s="201"/>
      <c r="D5" s="181" t="s">
        <v>68</v>
      </c>
      <c r="E5" s="182"/>
      <c r="F5" s="183" t="s">
        <v>69</v>
      </c>
      <c r="G5" s="184"/>
      <c r="H5" s="185"/>
    </row>
    <row r="6" spans="1:10" ht="15" customHeight="1" x14ac:dyDescent="0.25">
      <c r="A6" s="187" t="s">
        <v>70</v>
      </c>
      <c r="B6" s="189" t="s">
        <v>71</v>
      </c>
      <c r="C6" s="190"/>
      <c r="D6" s="193" t="s">
        <v>72</v>
      </c>
      <c r="E6" s="194"/>
      <c r="F6" s="186"/>
      <c r="G6" s="186"/>
      <c r="H6" s="186"/>
    </row>
    <row r="7" spans="1:10" ht="15" customHeight="1" x14ac:dyDescent="0.25">
      <c r="A7" s="188"/>
      <c r="B7" s="191"/>
      <c r="C7" s="192"/>
      <c r="D7" s="195"/>
      <c r="E7" s="196"/>
      <c r="F7" s="186"/>
      <c r="G7" s="186"/>
      <c r="H7" s="186"/>
    </row>
    <row r="8" spans="1:10" ht="15" customHeight="1" x14ac:dyDescent="0.25">
      <c r="A8" s="52" t="s">
        <v>73</v>
      </c>
      <c r="B8" s="200" t="s">
        <v>74</v>
      </c>
      <c r="C8" s="201"/>
      <c r="D8" s="197" t="s">
        <v>75</v>
      </c>
      <c r="E8" s="197"/>
      <c r="F8" s="198" t="s">
        <v>76</v>
      </c>
      <c r="G8" s="198"/>
      <c r="H8" s="198"/>
    </row>
    <row r="9" spans="1:10" ht="15" customHeight="1" x14ac:dyDescent="0.25">
      <c r="A9" s="52" t="s">
        <v>77</v>
      </c>
      <c r="B9" s="200" t="s">
        <v>78</v>
      </c>
      <c r="C9" s="201"/>
      <c r="D9" s="197" t="s">
        <v>79</v>
      </c>
      <c r="E9" s="197"/>
      <c r="F9" s="199"/>
      <c r="G9" s="199"/>
      <c r="H9" s="199"/>
    </row>
    <row r="11" spans="1:10" x14ac:dyDescent="0.25">
      <c r="J11" s="7"/>
    </row>
    <row r="12" spans="1:10" x14ac:dyDescent="0.25">
      <c r="A12" s="35" t="s">
        <v>1</v>
      </c>
      <c r="B12" s="35"/>
      <c r="C12" s="35"/>
      <c r="J12" s="7"/>
    </row>
    <row r="13" spans="1:10" x14ac:dyDescent="0.25">
      <c r="J13" s="7"/>
    </row>
    <row r="14" spans="1:10" ht="15.75" x14ac:dyDescent="0.25">
      <c r="A14" s="55" t="s">
        <v>80</v>
      </c>
      <c r="B14" s="56"/>
      <c r="C14" s="56"/>
      <c r="D14" s="56"/>
      <c r="E14" s="56"/>
      <c r="F14" s="57"/>
      <c r="G14" s="57"/>
      <c r="H14" s="57"/>
      <c r="I14" s="57"/>
      <c r="J14" s="57"/>
    </row>
    <row r="15" spans="1:10" ht="16.5" thickBot="1" x14ac:dyDescent="0.3">
      <c r="A15" s="58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5.75" thickBot="1" x14ac:dyDescent="0.3">
      <c r="A16" s="157" t="s">
        <v>81</v>
      </c>
      <c r="B16" s="158"/>
      <c r="C16" s="59" t="s">
        <v>82</v>
      </c>
      <c r="D16" s="159" t="s">
        <v>83</v>
      </c>
      <c r="E16" s="160"/>
      <c r="F16" s="161"/>
      <c r="G16" s="159" t="s">
        <v>83</v>
      </c>
      <c r="H16" s="160"/>
      <c r="I16" s="161"/>
      <c r="J16" s="60" t="s">
        <v>84</v>
      </c>
    </row>
    <row r="17" spans="1:10" x14ac:dyDescent="0.25">
      <c r="A17" s="133"/>
      <c r="B17" s="134"/>
      <c r="C17" s="137">
        <v>3.35</v>
      </c>
      <c r="D17" s="127" t="s">
        <v>85</v>
      </c>
      <c r="E17" s="128"/>
      <c r="F17" s="129"/>
      <c r="G17" s="143" t="s">
        <v>86</v>
      </c>
      <c r="H17" s="144"/>
      <c r="I17" s="145"/>
      <c r="J17" s="155">
        <f>(C17/40)</f>
        <v>8.3750000000000005E-2</v>
      </c>
    </row>
    <row r="18" spans="1:10" ht="15.75" thickBot="1" x14ac:dyDescent="0.3">
      <c r="A18" s="135"/>
      <c r="B18" s="136"/>
      <c r="C18" s="138"/>
      <c r="D18" s="130"/>
      <c r="E18" s="131"/>
      <c r="F18" s="132"/>
      <c r="G18" s="146"/>
      <c r="H18" s="147"/>
      <c r="I18" s="148"/>
      <c r="J18" s="156"/>
    </row>
    <row r="19" spans="1:10" x14ac:dyDescent="0.25">
      <c r="A19" s="152"/>
      <c r="B19" s="153"/>
      <c r="C19" s="154">
        <v>3.35</v>
      </c>
      <c r="D19" s="127" t="s">
        <v>87</v>
      </c>
      <c r="E19" s="128"/>
      <c r="F19" s="129"/>
      <c r="G19" s="146"/>
      <c r="H19" s="147"/>
      <c r="I19" s="148"/>
      <c r="J19" s="155">
        <f>C19/25-0.05</f>
        <v>8.4000000000000005E-2</v>
      </c>
    </row>
    <row r="20" spans="1:10" ht="15.75" thickBot="1" x14ac:dyDescent="0.3">
      <c r="A20" s="135"/>
      <c r="B20" s="136"/>
      <c r="C20" s="138"/>
      <c r="D20" s="130"/>
      <c r="E20" s="131"/>
      <c r="F20" s="132"/>
      <c r="G20" s="149"/>
      <c r="H20" s="150"/>
      <c r="I20" s="151"/>
      <c r="J20" s="156"/>
    </row>
    <row r="21" spans="1:10" x14ac:dyDescent="0.25">
      <c r="A21" s="61"/>
      <c r="B21" s="62"/>
      <c r="C21" s="63"/>
      <c r="D21" s="63"/>
      <c r="E21" s="50"/>
      <c r="F21" s="64"/>
      <c r="G21" s="50"/>
      <c r="H21" s="50"/>
      <c r="I21" s="61"/>
      <c r="J21" s="65"/>
    </row>
    <row r="22" spans="1:10" x14ac:dyDescent="0.25">
      <c r="A22" s="139" t="s">
        <v>88</v>
      </c>
      <c r="B22" s="139"/>
      <c r="C22" s="139"/>
      <c r="D22" s="140"/>
      <c r="E22" s="140"/>
      <c r="F22" s="140"/>
      <c r="G22" s="50"/>
      <c r="H22" s="50"/>
      <c r="I22" s="61"/>
      <c r="J22" s="65"/>
    </row>
    <row r="23" spans="1:10" ht="15.75" x14ac:dyDescent="0.25">
      <c r="A23" s="61"/>
      <c r="B23" s="62"/>
      <c r="C23" s="66"/>
      <c r="D23" s="66"/>
      <c r="E23" s="66"/>
      <c r="F23" s="141">
        <v>0.1</v>
      </c>
      <c r="G23" s="142"/>
      <c r="H23" s="67" t="s">
        <v>89</v>
      </c>
      <c r="I23" s="68"/>
      <c r="J23" s="69"/>
    </row>
    <row r="24" spans="1:10" x14ac:dyDescent="0.25">
      <c r="A24" s="61"/>
      <c r="B24" s="62"/>
      <c r="C24" s="63"/>
      <c r="D24" s="63"/>
      <c r="E24" s="50"/>
      <c r="F24" s="64"/>
      <c r="G24" s="50"/>
      <c r="H24" s="50"/>
      <c r="I24" s="61"/>
      <c r="J24" s="65"/>
    </row>
    <row r="25" spans="1:10" ht="15.75" x14ac:dyDescent="0.25">
      <c r="A25" s="70" t="s">
        <v>90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6.5" thickBot="1" x14ac:dyDescent="0.3">
      <c r="A26" s="58"/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5.75" thickBot="1" x14ac:dyDescent="0.3">
      <c r="A27" s="157" t="s">
        <v>81</v>
      </c>
      <c r="B27" s="158"/>
      <c r="C27" s="59" t="s">
        <v>91</v>
      </c>
      <c r="D27" s="159" t="s">
        <v>83</v>
      </c>
      <c r="E27" s="160"/>
      <c r="F27" s="161"/>
      <c r="G27" s="159" t="s">
        <v>83</v>
      </c>
      <c r="H27" s="160"/>
      <c r="I27" s="161"/>
      <c r="J27" s="60" t="s">
        <v>84</v>
      </c>
    </row>
    <row r="28" spans="1:10" x14ac:dyDescent="0.25">
      <c r="A28" s="133"/>
      <c r="B28" s="134"/>
      <c r="C28" s="137">
        <v>3.35</v>
      </c>
      <c r="D28" s="162" t="s">
        <v>92</v>
      </c>
      <c r="E28" s="163"/>
      <c r="F28" s="164"/>
      <c r="G28" s="143" t="s">
        <v>93</v>
      </c>
      <c r="H28" s="144"/>
      <c r="I28" s="145"/>
      <c r="J28" s="155">
        <f>(C28/12)</f>
        <v>0.27916666666666667</v>
      </c>
    </row>
    <row r="29" spans="1:10" ht="15.75" thickBot="1" x14ac:dyDescent="0.3">
      <c r="A29" s="135"/>
      <c r="B29" s="136"/>
      <c r="C29" s="138"/>
      <c r="D29" s="165"/>
      <c r="E29" s="166"/>
      <c r="F29" s="167"/>
      <c r="G29" s="146"/>
      <c r="H29" s="147"/>
      <c r="I29" s="148"/>
      <c r="J29" s="156"/>
    </row>
    <row r="30" spans="1:10" x14ac:dyDescent="0.25">
      <c r="A30" s="152"/>
      <c r="B30" s="153"/>
      <c r="C30" s="154">
        <v>3.35</v>
      </c>
      <c r="D30" s="165"/>
      <c r="E30" s="166"/>
      <c r="F30" s="167"/>
      <c r="G30" s="146"/>
      <c r="H30" s="147"/>
      <c r="I30" s="148"/>
      <c r="J30" s="155">
        <f>C30/16</f>
        <v>0.20937500000000001</v>
      </c>
    </row>
    <row r="31" spans="1:10" ht="15.75" thickBot="1" x14ac:dyDescent="0.3">
      <c r="A31" s="135"/>
      <c r="B31" s="136"/>
      <c r="C31" s="138"/>
      <c r="D31" s="168"/>
      <c r="E31" s="169"/>
      <c r="F31" s="170"/>
      <c r="G31" s="149"/>
      <c r="H31" s="150"/>
      <c r="I31" s="151"/>
      <c r="J31" s="156"/>
    </row>
    <row r="32" spans="1:10" x14ac:dyDescent="0.25">
      <c r="A32" s="171" t="s">
        <v>94</v>
      </c>
      <c r="B32" s="171"/>
      <c r="C32" s="171"/>
      <c r="D32" s="171"/>
      <c r="E32" s="171"/>
      <c r="F32" s="69"/>
      <c r="G32" s="50"/>
      <c r="H32" s="50"/>
      <c r="I32" s="61"/>
      <c r="J32" s="65"/>
    </row>
    <row r="33" spans="1:10" ht="15.75" thickBot="1" x14ac:dyDescent="0.3">
      <c r="A33" s="126"/>
      <c r="B33" s="126"/>
      <c r="C33" s="126"/>
      <c r="D33" s="126"/>
      <c r="E33" s="126"/>
    </row>
    <row r="34" spans="1:10" ht="16.5" thickBot="1" x14ac:dyDescent="0.3">
      <c r="A34" s="126"/>
      <c r="B34" s="126"/>
      <c r="C34" s="126"/>
      <c r="D34" s="126"/>
      <c r="E34" s="126"/>
      <c r="F34" s="172" t="s">
        <v>95</v>
      </c>
      <c r="G34" s="173"/>
      <c r="H34" s="71">
        <v>0.3</v>
      </c>
      <c r="I34" s="72"/>
      <c r="J34" s="69"/>
    </row>
    <row r="35" spans="1:10" ht="16.5" thickBot="1" x14ac:dyDescent="0.3">
      <c r="A35" s="61"/>
      <c r="B35" s="62"/>
      <c r="C35" s="63"/>
      <c r="D35" s="58"/>
      <c r="E35" s="58"/>
      <c r="F35" s="174" t="s">
        <v>96</v>
      </c>
      <c r="G35" s="175"/>
      <c r="H35" s="73">
        <v>0.25</v>
      </c>
      <c r="I35" s="68"/>
      <c r="J35" s="69"/>
    </row>
    <row r="36" spans="1:10" x14ac:dyDescent="0.25">
      <c r="A36" s="61"/>
      <c r="B36" s="62"/>
      <c r="C36" s="63"/>
      <c r="D36" s="58"/>
      <c r="E36" s="58"/>
      <c r="F36" s="58"/>
      <c r="G36" s="50"/>
      <c r="H36" s="50"/>
      <c r="I36" s="61"/>
      <c r="J36" s="65"/>
    </row>
    <row r="37" spans="1:10" ht="15.75" x14ac:dyDescent="0.25">
      <c r="A37" s="70" t="s">
        <v>97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6.5" thickBot="1" x14ac:dyDescent="0.3">
      <c r="A38" s="58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5.75" thickBot="1" x14ac:dyDescent="0.3">
      <c r="A39" s="157" t="s">
        <v>81</v>
      </c>
      <c r="B39" s="158"/>
      <c r="C39" s="59" t="s">
        <v>91</v>
      </c>
      <c r="D39" s="159" t="s">
        <v>83</v>
      </c>
      <c r="E39" s="160"/>
      <c r="F39" s="161"/>
      <c r="G39" s="159" t="s">
        <v>83</v>
      </c>
      <c r="H39" s="160"/>
      <c r="I39" s="161"/>
      <c r="J39" s="60" t="s">
        <v>84</v>
      </c>
    </row>
    <row r="40" spans="1:10" x14ac:dyDescent="0.25">
      <c r="A40" s="133"/>
      <c r="B40" s="134"/>
      <c r="C40" s="137">
        <v>2.6</v>
      </c>
      <c r="D40" s="127" t="s">
        <v>98</v>
      </c>
      <c r="E40" s="128"/>
      <c r="F40" s="129"/>
      <c r="G40" s="143" t="s">
        <v>99</v>
      </c>
      <c r="H40" s="144"/>
      <c r="I40" s="145"/>
      <c r="J40" s="155">
        <f>(C40/20)</f>
        <v>0.13</v>
      </c>
    </row>
    <row r="41" spans="1:10" ht="15.75" thickBot="1" x14ac:dyDescent="0.3">
      <c r="A41" s="135"/>
      <c r="B41" s="136"/>
      <c r="C41" s="138"/>
      <c r="D41" s="130"/>
      <c r="E41" s="131"/>
      <c r="F41" s="132"/>
      <c r="G41" s="146"/>
      <c r="H41" s="147"/>
      <c r="I41" s="148"/>
      <c r="J41" s="156"/>
    </row>
    <row r="42" spans="1:10" x14ac:dyDescent="0.25">
      <c r="A42" s="152"/>
      <c r="B42" s="153"/>
      <c r="C42" s="154">
        <v>2.6</v>
      </c>
      <c r="D42" s="127" t="s">
        <v>100</v>
      </c>
      <c r="E42" s="128"/>
      <c r="F42" s="129"/>
      <c r="G42" s="146"/>
      <c r="H42" s="147"/>
      <c r="I42" s="148"/>
      <c r="J42" s="155">
        <f>C42/25</f>
        <v>0.10400000000000001</v>
      </c>
    </row>
    <row r="43" spans="1:10" ht="15.75" thickBot="1" x14ac:dyDescent="0.3">
      <c r="A43" s="135"/>
      <c r="B43" s="136"/>
      <c r="C43" s="138"/>
      <c r="D43" s="130"/>
      <c r="E43" s="131"/>
      <c r="F43" s="132"/>
      <c r="G43" s="149"/>
      <c r="H43" s="150"/>
      <c r="I43" s="151"/>
      <c r="J43" s="156"/>
    </row>
    <row r="44" spans="1:10" x14ac:dyDescent="0.25">
      <c r="A44" s="139" t="s">
        <v>101</v>
      </c>
      <c r="B44" s="139"/>
      <c r="C44" s="139"/>
      <c r="D44" s="140"/>
      <c r="E44" s="140"/>
      <c r="F44" s="140"/>
      <c r="G44" s="50"/>
      <c r="H44" s="50"/>
      <c r="I44" s="61"/>
      <c r="J44" s="65"/>
    </row>
    <row r="45" spans="1:10" ht="15.75" x14ac:dyDescent="0.25">
      <c r="A45" s="61"/>
      <c r="B45" s="62"/>
      <c r="C45" s="63"/>
      <c r="D45" s="74"/>
      <c r="E45" s="69"/>
      <c r="F45" s="141">
        <v>0.13</v>
      </c>
      <c r="G45" s="142"/>
      <c r="H45" s="67" t="s">
        <v>89</v>
      </c>
      <c r="I45" s="68"/>
      <c r="J45" s="69"/>
    </row>
    <row r="46" spans="1:10" x14ac:dyDescent="0.25">
      <c r="A46" s="61"/>
      <c r="B46" s="62"/>
      <c r="C46" s="63"/>
      <c r="D46" s="68"/>
      <c r="E46" s="75"/>
      <c r="F46" s="75"/>
      <c r="G46" s="50"/>
      <c r="H46" s="50"/>
      <c r="I46" s="61"/>
      <c r="J46" s="65"/>
    </row>
    <row r="47" spans="1:10" ht="15" customHeight="1" x14ac:dyDescent="0.25">
      <c r="A47" s="126" t="s">
        <v>102</v>
      </c>
      <c r="B47" s="126"/>
      <c r="C47" s="126"/>
      <c r="D47" s="126"/>
      <c r="E47" s="126"/>
      <c r="F47" s="126"/>
      <c r="G47" s="76"/>
      <c r="H47" s="76"/>
      <c r="I47" s="76"/>
      <c r="J47" s="76"/>
    </row>
    <row r="48" spans="1:10" x14ac:dyDescent="0.25">
      <c r="A48" s="126"/>
      <c r="B48" s="126"/>
      <c r="C48" s="126"/>
      <c r="D48" s="126"/>
      <c r="E48" s="126"/>
      <c r="F48" s="126"/>
      <c r="G48" s="76"/>
      <c r="H48" s="76"/>
      <c r="I48" s="76"/>
      <c r="J48" s="76"/>
    </row>
    <row r="49" spans="1:6" x14ac:dyDescent="0.25">
      <c r="A49" s="126"/>
      <c r="B49" s="126"/>
      <c r="C49" s="126"/>
      <c r="D49" s="126"/>
      <c r="E49" s="126"/>
      <c r="F49" s="126"/>
    </row>
  </sheetData>
  <mergeCells count="61">
    <mergeCell ref="D8:E8"/>
    <mergeCell ref="F8:H8"/>
    <mergeCell ref="D9:E9"/>
    <mergeCell ref="F9:H9"/>
    <mergeCell ref="B5:C5"/>
    <mergeCell ref="B8:C8"/>
    <mergeCell ref="B9:C9"/>
    <mergeCell ref="B4:H4"/>
    <mergeCell ref="A2:H2"/>
    <mergeCell ref="D5:E5"/>
    <mergeCell ref="F5:H5"/>
    <mergeCell ref="F6:H6"/>
    <mergeCell ref="A6:A7"/>
    <mergeCell ref="B6:C7"/>
    <mergeCell ref="D6:E7"/>
    <mergeCell ref="F7:H7"/>
    <mergeCell ref="A22:C22"/>
    <mergeCell ref="D22:F22"/>
    <mergeCell ref="F23:G23"/>
    <mergeCell ref="A27:B27"/>
    <mergeCell ref="D27:F27"/>
    <mergeCell ref="G27:I27"/>
    <mergeCell ref="J42:J43"/>
    <mergeCell ref="J28:J29"/>
    <mergeCell ref="A30:B31"/>
    <mergeCell ref="C30:C31"/>
    <mergeCell ref="J30:J31"/>
    <mergeCell ref="A28:B29"/>
    <mergeCell ref="C28:C29"/>
    <mergeCell ref="D28:F31"/>
    <mergeCell ref="G28:I31"/>
    <mergeCell ref="J40:J41"/>
    <mergeCell ref="A32:E34"/>
    <mergeCell ref="F34:G34"/>
    <mergeCell ref="F35:G35"/>
    <mergeCell ref="A39:B39"/>
    <mergeCell ref="D39:F39"/>
    <mergeCell ref="G39:I39"/>
    <mergeCell ref="A16:B16"/>
    <mergeCell ref="D16:F16"/>
    <mergeCell ref="G16:I16"/>
    <mergeCell ref="A17:B18"/>
    <mergeCell ref="C17:C18"/>
    <mergeCell ref="D17:F18"/>
    <mergeCell ref="G17:I20"/>
    <mergeCell ref="J17:J18"/>
    <mergeCell ref="A19:B20"/>
    <mergeCell ref="C19:C20"/>
    <mergeCell ref="D19:F20"/>
    <mergeCell ref="J19:J20"/>
    <mergeCell ref="A47:F49"/>
    <mergeCell ref="D42:F43"/>
    <mergeCell ref="A40:B41"/>
    <mergeCell ref="C40:C41"/>
    <mergeCell ref="D40:F41"/>
    <mergeCell ref="A44:C44"/>
    <mergeCell ref="D44:F44"/>
    <mergeCell ref="F45:G45"/>
    <mergeCell ref="G40:I43"/>
    <mergeCell ref="A42:B43"/>
    <mergeCell ref="C42:C43"/>
  </mergeCells>
  <dataValidations disablePrompts="1" count="1">
    <dataValidation type="list" allowBlank="1" showInputMessage="1" showErrorMessage="1" sqref="C23">
      <formula1>$N$34:$N$37</formula1>
    </dataValidation>
  </dataValidations>
  <pageMargins left="0.7" right="0.7" top="0.75" bottom="0.75" header="0.3" footer="0.3"/>
  <pageSetup scale="79" orientation="portrait" horizontalDpi="4294967293" r:id="rId1"/>
  <headerFooter>
    <oddHeader>&amp;Luniversidad de hunuco &amp;Ccurso: Albañeleria estructural</oddHead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58"/>
  <sheetViews>
    <sheetView showGridLines="0" view="pageBreakPreview" zoomScaleNormal="100" zoomScaleSheetLayoutView="100" zoomScalePageLayoutView="60" workbookViewId="0">
      <selection activeCell="K14" sqref="K14"/>
    </sheetView>
  </sheetViews>
  <sheetFormatPr baseColWidth="10" defaultRowHeight="15" x14ac:dyDescent="0.25"/>
  <cols>
    <col min="3" max="3" width="13" customWidth="1"/>
    <col min="7" max="7" width="13.5703125" bestFit="1" customWidth="1"/>
    <col min="11" max="11" width="12.5703125" bestFit="1" customWidth="1"/>
  </cols>
  <sheetData>
    <row r="2" spans="1:4" x14ac:dyDescent="0.25">
      <c r="A2" s="35" t="s">
        <v>53</v>
      </c>
      <c r="B2" s="35"/>
      <c r="C2" s="35"/>
    </row>
    <row r="3" spans="1:4" ht="15.75" thickBot="1" x14ac:dyDescent="0.3"/>
    <row r="4" spans="1:4" ht="15.75" thickBot="1" x14ac:dyDescent="0.3">
      <c r="B4" s="36" t="s">
        <v>54</v>
      </c>
      <c r="C4" s="44">
        <v>15</v>
      </c>
      <c r="D4" s="37"/>
    </row>
    <row r="5" spans="1:4" ht="15.75" thickBot="1" x14ac:dyDescent="0.3">
      <c r="B5" s="38" t="s">
        <v>55</v>
      </c>
      <c r="C5" s="44">
        <v>8.8000000000000007</v>
      </c>
      <c r="D5" s="39"/>
    </row>
    <row r="6" spans="1:4" x14ac:dyDescent="0.25">
      <c r="B6" s="43" t="s">
        <v>56</v>
      </c>
      <c r="C6" s="45">
        <f>C4*C5</f>
        <v>132</v>
      </c>
      <c r="D6" s="39"/>
    </row>
    <row r="7" spans="1:4" ht="15.75" thickBot="1" x14ac:dyDescent="0.3">
      <c r="B7" s="40"/>
      <c r="C7" s="41"/>
      <c r="D7" s="42"/>
    </row>
    <row r="11" spans="1:4" x14ac:dyDescent="0.25">
      <c r="A11" s="31" t="s">
        <v>57</v>
      </c>
      <c r="B11" s="30"/>
      <c r="C11" s="30"/>
      <c r="D11" s="30"/>
    </row>
    <row r="18" spans="1:11" x14ac:dyDescent="0.25">
      <c r="A18" s="10" t="s">
        <v>41</v>
      </c>
      <c r="B18" s="9">
        <f>'Análisis Sísmico'!F17</f>
        <v>0.25</v>
      </c>
      <c r="C18" s="205" t="s">
        <v>40</v>
      </c>
      <c r="D18" s="205"/>
    </row>
    <row r="19" spans="1:11" x14ac:dyDescent="0.25">
      <c r="A19" s="10" t="s">
        <v>39</v>
      </c>
      <c r="B19" s="9">
        <f>'Análisis Sísmico'!F18</f>
        <v>1</v>
      </c>
      <c r="C19" s="205" t="s">
        <v>38</v>
      </c>
      <c r="D19" s="205"/>
    </row>
    <row r="20" spans="1:11" x14ac:dyDescent="0.25">
      <c r="A20" s="10" t="s">
        <v>37</v>
      </c>
      <c r="B20" s="9">
        <f>'Análisis Sísmico'!F19</f>
        <v>1.2</v>
      </c>
      <c r="C20" s="205" t="s">
        <v>36</v>
      </c>
      <c r="D20" s="205"/>
    </row>
    <row r="21" spans="1:11" x14ac:dyDescent="0.25">
      <c r="A21" s="10" t="s">
        <v>35</v>
      </c>
      <c r="B21" s="9">
        <f>'Análisis Sísmico'!F20</f>
        <v>4</v>
      </c>
      <c r="C21" s="205" t="s">
        <v>34</v>
      </c>
      <c r="D21" s="205"/>
    </row>
    <row r="25" spans="1:11" x14ac:dyDescent="0.25">
      <c r="C25" t="s">
        <v>0</v>
      </c>
    </row>
    <row r="29" spans="1:11" x14ac:dyDescent="0.25">
      <c r="E29" s="7"/>
      <c r="F29" s="7"/>
      <c r="G29" s="7"/>
      <c r="H29" s="7"/>
      <c r="I29" s="11"/>
      <c r="J29" s="7"/>
    </row>
    <row r="30" spans="1:11" x14ac:dyDescent="0.25">
      <c r="F30" s="7"/>
      <c r="G30" s="7"/>
      <c r="H30" s="7" t="s">
        <v>0</v>
      </c>
      <c r="I30" s="7"/>
      <c r="J30" s="7"/>
      <c r="K30" s="7"/>
    </row>
    <row r="31" spans="1:11" x14ac:dyDescent="0.25">
      <c r="A31" s="202" t="s">
        <v>59</v>
      </c>
      <c r="B31" s="202"/>
      <c r="C31" s="202"/>
      <c r="D31" s="202"/>
      <c r="E31" s="202"/>
      <c r="F31" s="7"/>
      <c r="G31" s="202" t="s">
        <v>60</v>
      </c>
      <c r="H31" s="202"/>
      <c r="I31" s="202"/>
      <c r="J31" s="202"/>
      <c r="K31" s="202"/>
    </row>
    <row r="32" spans="1:11" x14ac:dyDescent="0.25">
      <c r="A32" s="5" t="s">
        <v>58</v>
      </c>
      <c r="B32" s="5" t="s">
        <v>33</v>
      </c>
      <c r="C32" s="5" t="s">
        <v>32</v>
      </c>
      <c r="D32" s="5" t="s">
        <v>61</v>
      </c>
      <c r="E32" s="5" t="s">
        <v>31</v>
      </c>
      <c r="F32" s="7"/>
      <c r="G32" s="5" t="s">
        <v>58</v>
      </c>
      <c r="H32" s="5" t="s">
        <v>33</v>
      </c>
      <c r="I32" s="5" t="s">
        <v>32</v>
      </c>
      <c r="J32" s="5" t="s">
        <v>61</v>
      </c>
      <c r="K32" s="5" t="s">
        <v>31</v>
      </c>
    </row>
    <row r="33" spans="1:11" x14ac:dyDescent="0.25">
      <c r="A33" s="5" t="s">
        <v>30</v>
      </c>
      <c r="B33" s="6">
        <v>1.9</v>
      </c>
      <c r="C33" s="4">
        <v>0.13</v>
      </c>
      <c r="D33" s="8">
        <v>1</v>
      </c>
      <c r="E33" s="3">
        <f>B33*C33*D33</f>
        <v>0.247</v>
      </c>
      <c r="F33" s="7"/>
      <c r="G33" s="5" t="s">
        <v>29</v>
      </c>
      <c r="H33" s="6">
        <v>3.28</v>
      </c>
      <c r="I33" s="4">
        <f>$C$33</f>
        <v>0.13</v>
      </c>
      <c r="J33" s="8">
        <v>1</v>
      </c>
      <c r="K33" s="3">
        <f>H33*I33*J33</f>
        <v>0.4264</v>
      </c>
    </row>
    <row r="34" spans="1:11" x14ac:dyDescent="0.25">
      <c r="A34" s="5" t="s">
        <v>28</v>
      </c>
      <c r="B34" s="4">
        <v>2</v>
      </c>
      <c r="C34" s="49">
        <v>0.13</v>
      </c>
      <c r="D34" s="8">
        <v>1</v>
      </c>
      <c r="E34" s="3">
        <f t="shared" ref="E34:E44" si="0">B34*C34*D34</f>
        <v>0.26</v>
      </c>
      <c r="F34" s="7"/>
      <c r="G34" s="5" t="s">
        <v>27</v>
      </c>
      <c r="H34" s="6">
        <v>1.1000000000000001</v>
      </c>
      <c r="I34" s="8">
        <f t="shared" ref="I34:I50" si="1">$C$33</f>
        <v>0.13</v>
      </c>
      <c r="J34" s="8">
        <v>1</v>
      </c>
      <c r="K34" s="3">
        <f t="shared" ref="K34:K45" si="2">H34*I34*J34</f>
        <v>0.14300000000000002</v>
      </c>
    </row>
    <row r="35" spans="1:11" x14ac:dyDescent="0.25">
      <c r="A35" s="5" t="s">
        <v>26</v>
      </c>
      <c r="B35" s="2">
        <v>2.35</v>
      </c>
      <c r="C35" s="49">
        <v>0.13</v>
      </c>
      <c r="D35" s="8">
        <v>1</v>
      </c>
      <c r="E35" s="3">
        <f t="shared" si="0"/>
        <v>0.30550000000000005</v>
      </c>
      <c r="G35" s="5" t="s">
        <v>25</v>
      </c>
      <c r="H35" s="2">
        <v>3.5</v>
      </c>
      <c r="I35" s="8">
        <f t="shared" si="1"/>
        <v>0.13</v>
      </c>
      <c r="J35" s="77">
        <v>1</v>
      </c>
      <c r="K35" s="3">
        <f t="shared" si="2"/>
        <v>0.45500000000000002</v>
      </c>
    </row>
    <row r="36" spans="1:11" x14ac:dyDescent="0.25">
      <c r="A36" s="5" t="s">
        <v>24</v>
      </c>
      <c r="B36" s="2">
        <v>2.35</v>
      </c>
      <c r="C36" s="49">
        <v>0.13</v>
      </c>
      <c r="D36" s="8">
        <v>1</v>
      </c>
      <c r="E36" s="3">
        <f t="shared" si="0"/>
        <v>0.30550000000000005</v>
      </c>
      <c r="G36" s="5" t="s">
        <v>23</v>
      </c>
      <c r="H36" s="2">
        <v>2.63</v>
      </c>
      <c r="I36" s="8">
        <f t="shared" si="1"/>
        <v>0.13</v>
      </c>
      <c r="J36" s="77">
        <v>1</v>
      </c>
      <c r="K36" s="3">
        <f t="shared" si="2"/>
        <v>0.34189999999999998</v>
      </c>
    </row>
    <row r="37" spans="1:11" x14ac:dyDescent="0.25">
      <c r="A37" s="5" t="s">
        <v>22</v>
      </c>
      <c r="B37" s="2">
        <v>2.2000000000000002</v>
      </c>
      <c r="C37" s="49">
        <v>0.13</v>
      </c>
      <c r="D37" s="8">
        <v>1</v>
      </c>
      <c r="E37" s="3">
        <f t="shared" si="0"/>
        <v>0.28600000000000003</v>
      </c>
      <c r="G37" s="5" t="s">
        <v>21</v>
      </c>
      <c r="H37" s="2">
        <v>3</v>
      </c>
      <c r="I37" s="8">
        <f t="shared" si="1"/>
        <v>0.13</v>
      </c>
      <c r="J37" s="77">
        <v>1</v>
      </c>
      <c r="K37" s="3">
        <f t="shared" si="2"/>
        <v>0.39</v>
      </c>
    </row>
    <row r="38" spans="1:11" x14ac:dyDescent="0.25">
      <c r="A38" s="5" t="s">
        <v>20</v>
      </c>
      <c r="B38" s="2">
        <v>1.78</v>
      </c>
      <c r="C38" s="49">
        <v>0.13</v>
      </c>
      <c r="D38" s="8">
        <v>1</v>
      </c>
      <c r="E38" s="3">
        <f t="shared" si="0"/>
        <v>0.23140000000000002</v>
      </c>
      <c r="G38" s="5" t="s">
        <v>19</v>
      </c>
      <c r="H38" s="2">
        <v>3.23</v>
      </c>
      <c r="I38" s="8">
        <f t="shared" si="1"/>
        <v>0.13</v>
      </c>
      <c r="J38" s="77">
        <v>1</v>
      </c>
      <c r="K38" s="3">
        <f t="shared" si="2"/>
        <v>0.4199</v>
      </c>
    </row>
    <row r="39" spans="1:11" x14ac:dyDescent="0.25">
      <c r="A39" s="5" t="s">
        <v>18</v>
      </c>
      <c r="B39" s="2">
        <v>2.5</v>
      </c>
      <c r="C39" s="49">
        <v>0.13</v>
      </c>
      <c r="D39" s="8">
        <v>1</v>
      </c>
      <c r="E39" s="3">
        <f t="shared" si="0"/>
        <v>0.32500000000000001</v>
      </c>
      <c r="G39" s="5" t="s">
        <v>17</v>
      </c>
      <c r="H39" s="2">
        <v>2.08</v>
      </c>
      <c r="I39" s="8">
        <f t="shared" si="1"/>
        <v>0.13</v>
      </c>
      <c r="J39" s="77">
        <v>1</v>
      </c>
      <c r="K39" s="3">
        <f t="shared" si="2"/>
        <v>0.27040000000000003</v>
      </c>
    </row>
    <row r="40" spans="1:11" x14ac:dyDescent="0.25">
      <c r="A40" s="5" t="s">
        <v>16</v>
      </c>
      <c r="B40" s="2">
        <v>2.8</v>
      </c>
      <c r="C40" s="49">
        <v>0.13</v>
      </c>
      <c r="D40" s="8">
        <v>1</v>
      </c>
      <c r="E40" s="3">
        <f t="shared" si="0"/>
        <v>0.36399999999999999</v>
      </c>
      <c r="G40" s="5" t="s">
        <v>15</v>
      </c>
      <c r="H40" s="2">
        <v>1.45</v>
      </c>
      <c r="I40" s="8">
        <f t="shared" si="1"/>
        <v>0.13</v>
      </c>
      <c r="J40" s="77">
        <v>1</v>
      </c>
      <c r="K40" s="3">
        <f t="shared" si="2"/>
        <v>0.1885</v>
      </c>
    </row>
    <row r="41" spans="1:11" x14ac:dyDescent="0.25">
      <c r="A41" s="5" t="s">
        <v>14</v>
      </c>
      <c r="B41" s="2">
        <v>1.25</v>
      </c>
      <c r="C41" s="49">
        <v>0.13</v>
      </c>
      <c r="D41" s="8">
        <v>1</v>
      </c>
      <c r="E41" s="3">
        <f t="shared" si="0"/>
        <v>0.16250000000000001</v>
      </c>
      <c r="G41" s="5" t="s">
        <v>13</v>
      </c>
      <c r="H41" s="2">
        <v>1.45</v>
      </c>
      <c r="I41" s="8">
        <f t="shared" si="1"/>
        <v>0.13</v>
      </c>
      <c r="J41" s="77">
        <v>1</v>
      </c>
      <c r="K41" s="3">
        <f t="shared" si="2"/>
        <v>0.1885</v>
      </c>
    </row>
    <row r="42" spans="1:11" x14ac:dyDescent="0.25">
      <c r="A42" s="5" t="s">
        <v>12</v>
      </c>
      <c r="B42" s="2">
        <v>2.1</v>
      </c>
      <c r="C42" s="49">
        <v>0.13</v>
      </c>
      <c r="D42" s="8">
        <v>1</v>
      </c>
      <c r="E42" s="3">
        <f t="shared" si="0"/>
        <v>0.27300000000000002</v>
      </c>
      <c r="G42" s="5" t="s">
        <v>11</v>
      </c>
      <c r="H42" s="2">
        <v>2.4</v>
      </c>
      <c r="I42" s="8">
        <f t="shared" si="1"/>
        <v>0.13</v>
      </c>
      <c r="J42" s="77">
        <v>1</v>
      </c>
      <c r="K42" s="3">
        <f t="shared" si="2"/>
        <v>0.312</v>
      </c>
    </row>
    <row r="43" spans="1:11" x14ac:dyDescent="0.25">
      <c r="A43" s="5" t="s">
        <v>10</v>
      </c>
      <c r="B43" s="2">
        <v>2.2999999999999998</v>
      </c>
      <c r="C43" s="49">
        <v>0.13</v>
      </c>
      <c r="D43" s="8">
        <v>1</v>
      </c>
      <c r="E43" s="3">
        <f t="shared" si="0"/>
        <v>0.29899999999999999</v>
      </c>
      <c r="G43" s="5" t="s">
        <v>9</v>
      </c>
      <c r="H43" s="2">
        <v>1.88</v>
      </c>
      <c r="I43" s="8">
        <f t="shared" si="1"/>
        <v>0.13</v>
      </c>
      <c r="J43" s="77">
        <v>1</v>
      </c>
      <c r="K43" s="3">
        <f t="shared" si="2"/>
        <v>0.24440000000000001</v>
      </c>
    </row>
    <row r="44" spans="1:11" x14ac:dyDescent="0.25">
      <c r="A44" s="5" t="s">
        <v>8</v>
      </c>
      <c r="B44" s="2">
        <v>0.85</v>
      </c>
      <c r="C44" s="49">
        <v>0.13</v>
      </c>
      <c r="D44" s="8">
        <v>1</v>
      </c>
      <c r="E44" s="3">
        <f t="shared" si="0"/>
        <v>0.1105</v>
      </c>
      <c r="G44" s="5" t="s">
        <v>7</v>
      </c>
      <c r="H44" s="2">
        <v>3.13</v>
      </c>
      <c r="I44" s="8">
        <f t="shared" si="1"/>
        <v>0.13</v>
      </c>
      <c r="J44" s="77">
        <v>1</v>
      </c>
      <c r="K44" s="3">
        <f t="shared" si="2"/>
        <v>0.40689999999999998</v>
      </c>
    </row>
    <row r="45" spans="1:11" x14ac:dyDescent="0.25">
      <c r="A45" s="5" t="s">
        <v>163</v>
      </c>
      <c r="B45" s="2">
        <v>1.75</v>
      </c>
      <c r="C45" s="77">
        <v>0.13</v>
      </c>
      <c r="D45" s="77">
        <v>1</v>
      </c>
      <c r="E45" s="3">
        <f t="shared" ref="E45:E46" si="3">B45*C45*D45</f>
        <v>0.22750000000000001</v>
      </c>
      <c r="G45" s="5" t="s">
        <v>6</v>
      </c>
      <c r="H45" s="2">
        <v>3.07</v>
      </c>
      <c r="I45" s="8">
        <f t="shared" si="1"/>
        <v>0.13</v>
      </c>
      <c r="J45" s="77">
        <v>1</v>
      </c>
      <c r="K45" s="3">
        <f t="shared" si="2"/>
        <v>0.39910000000000001</v>
      </c>
    </row>
    <row r="46" spans="1:11" x14ac:dyDescent="0.25">
      <c r="A46" s="5" t="s">
        <v>164</v>
      </c>
      <c r="B46" s="2">
        <v>2.1</v>
      </c>
      <c r="C46" s="77">
        <v>0.13</v>
      </c>
      <c r="D46" s="77">
        <v>1</v>
      </c>
      <c r="E46" s="3">
        <f t="shared" si="3"/>
        <v>0.27300000000000002</v>
      </c>
      <c r="G46" s="5" t="s">
        <v>5</v>
      </c>
      <c r="H46" s="2">
        <v>2.48</v>
      </c>
      <c r="I46" s="77">
        <f t="shared" si="1"/>
        <v>0.13</v>
      </c>
      <c r="J46" s="77">
        <v>1</v>
      </c>
      <c r="K46" s="3">
        <f t="shared" ref="K46:K48" si="4">H46*I46*J46</f>
        <v>0.32240000000000002</v>
      </c>
    </row>
    <row r="47" spans="1:11" x14ac:dyDescent="0.25">
      <c r="A47" s="206" t="s">
        <v>4</v>
      </c>
      <c r="B47" s="208"/>
      <c r="C47" s="209"/>
      <c r="D47" s="210"/>
      <c r="E47" s="203">
        <f>SUM(E33:E46)</f>
        <v>3.6699000000000006</v>
      </c>
      <c r="G47" s="5" t="s">
        <v>165</v>
      </c>
      <c r="H47" s="2">
        <v>2.23</v>
      </c>
      <c r="I47" s="77">
        <f t="shared" si="1"/>
        <v>0.13</v>
      </c>
      <c r="J47" s="77">
        <v>1</v>
      </c>
      <c r="K47" s="3">
        <f t="shared" si="4"/>
        <v>0.28989999999999999</v>
      </c>
    </row>
    <row r="48" spans="1:11" x14ac:dyDescent="0.25">
      <c r="A48" s="206"/>
      <c r="B48" s="211"/>
      <c r="C48" s="212"/>
      <c r="D48" s="213"/>
      <c r="E48" s="204"/>
      <c r="G48" s="5" t="s">
        <v>166</v>
      </c>
      <c r="H48" s="2">
        <v>2.63</v>
      </c>
      <c r="I48" s="77">
        <f t="shared" si="1"/>
        <v>0.13</v>
      </c>
      <c r="J48" s="77">
        <v>1</v>
      </c>
      <c r="K48" s="3">
        <f t="shared" si="4"/>
        <v>0.34189999999999998</v>
      </c>
    </row>
    <row r="49" spans="1:11" x14ac:dyDescent="0.25">
      <c r="G49" s="5" t="s">
        <v>167</v>
      </c>
      <c r="H49" s="2">
        <v>3</v>
      </c>
      <c r="I49" s="77">
        <f t="shared" si="1"/>
        <v>0.13</v>
      </c>
      <c r="J49" s="77">
        <v>1</v>
      </c>
      <c r="K49" s="3">
        <f t="shared" ref="K49:K50" si="5">H49*I49*J49</f>
        <v>0.39</v>
      </c>
    </row>
    <row r="50" spans="1:11" x14ac:dyDescent="0.25">
      <c r="G50" s="5" t="s">
        <v>168</v>
      </c>
      <c r="H50" s="2">
        <v>2.08</v>
      </c>
      <c r="I50" s="77">
        <f t="shared" si="1"/>
        <v>0.13</v>
      </c>
      <c r="J50" s="77">
        <v>1</v>
      </c>
      <c r="K50" s="3">
        <f t="shared" si="5"/>
        <v>0.27040000000000003</v>
      </c>
    </row>
    <row r="51" spans="1:11" x14ac:dyDescent="0.25">
      <c r="G51" s="206" t="s">
        <v>3</v>
      </c>
      <c r="H51" s="208"/>
      <c r="I51" s="209"/>
      <c r="J51" s="210"/>
      <c r="K51" s="207">
        <f>SUM(K33:K50)</f>
        <v>5.8006000000000002</v>
      </c>
    </row>
    <row r="52" spans="1:11" x14ac:dyDescent="0.25">
      <c r="G52" s="206"/>
      <c r="H52" s="211"/>
      <c r="I52" s="212"/>
      <c r="J52" s="213"/>
      <c r="K52" s="207"/>
    </row>
    <row r="54" spans="1:11" x14ac:dyDescent="0.25">
      <c r="A54" s="202" t="s">
        <v>62</v>
      </c>
      <c r="B54" s="202"/>
      <c r="C54" s="202"/>
      <c r="D54" s="202"/>
      <c r="E54" s="202"/>
      <c r="G54" s="202" t="s">
        <v>63</v>
      </c>
      <c r="H54" s="202"/>
      <c r="I54" s="202"/>
      <c r="J54" s="202"/>
      <c r="K54" s="202"/>
    </row>
    <row r="57" spans="1:11" ht="15.75" thickBot="1" x14ac:dyDescent="0.3"/>
    <row r="58" spans="1:11" ht="15.75" thickBot="1" x14ac:dyDescent="0.3">
      <c r="A58" s="46">
        <f>E47/C6</f>
        <v>2.7802272727272731E-2</v>
      </c>
      <c r="B58" s="47" t="s">
        <v>2</v>
      </c>
      <c r="C58" s="48">
        <f>B18*B19*B20*B21/56</f>
        <v>2.1428571428571429E-2</v>
      </c>
      <c r="D58" s="1" t="str">
        <f>IF(A58&gt;=C58,"OK Cumple !!","No Cumple")</f>
        <v>OK Cumple !!</v>
      </c>
      <c r="G58" s="46">
        <f>K51/C6</f>
        <v>4.3943939393939396E-2</v>
      </c>
      <c r="H58" s="47" t="s">
        <v>2</v>
      </c>
      <c r="I58" s="48">
        <f>B18*B19*B20*B21/56</f>
        <v>2.1428571428571429E-2</v>
      </c>
      <c r="J58" s="1" t="str">
        <f>IF(G58&gt;=I58,"OK Cumple !!","No Cumple")</f>
        <v>OK Cumple !!</v>
      </c>
    </row>
  </sheetData>
  <mergeCells count="14">
    <mergeCell ref="A54:E54"/>
    <mergeCell ref="G54:K54"/>
    <mergeCell ref="E47:E48"/>
    <mergeCell ref="C18:D18"/>
    <mergeCell ref="C19:D19"/>
    <mergeCell ref="C20:D20"/>
    <mergeCell ref="C21:D21"/>
    <mergeCell ref="A31:E31"/>
    <mergeCell ref="G31:K31"/>
    <mergeCell ref="G51:G52"/>
    <mergeCell ref="K51:K52"/>
    <mergeCell ref="A47:A48"/>
    <mergeCell ref="B47:D48"/>
    <mergeCell ref="H51:J52"/>
  </mergeCells>
  <phoneticPr fontId="26" type="noConversion"/>
  <pageMargins left="0.7" right="0.7" top="0.75" bottom="0.75" header="0.3" footer="0.3"/>
  <pageSetup paperSize="9" scale="53" orientation="portrait" r:id="rId1"/>
  <headerFooter>
    <oddHeader>&amp;L&amp;"Times New Roman,Cursiva"&amp;10JCHS&amp;C&amp;"Times New Roman,Cursiva"&amp;10DISEÑO DE VIVIENDA DE 5 PISOS -  ALBAÑILERÍA CONFINADA&amp;R&amp;"Times New Roman,Cursiva"&amp;10UNJ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5"/>
  <sheetViews>
    <sheetView showGridLines="0" view="pageBreakPreview" topLeftCell="C7" zoomScaleNormal="100" zoomScaleSheetLayoutView="100" workbookViewId="0">
      <selection activeCell="E17" sqref="E17:I20"/>
    </sheetView>
  </sheetViews>
  <sheetFormatPr baseColWidth="10" defaultRowHeight="15" x14ac:dyDescent="0.25"/>
  <cols>
    <col min="5" max="5" width="12.140625" bestFit="1" customWidth="1"/>
  </cols>
  <sheetData>
    <row r="1" spans="1:14" x14ac:dyDescent="0.25">
      <c r="A1" s="31" t="s">
        <v>50</v>
      </c>
      <c r="B1" s="30"/>
      <c r="C1" s="30"/>
      <c r="D1" s="30"/>
      <c r="E1" s="30"/>
      <c r="F1" s="30"/>
      <c r="G1" s="30"/>
      <c r="H1" s="30"/>
      <c r="I1" s="30"/>
      <c r="J1" s="29"/>
      <c r="K1" s="28"/>
      <c r="L1" s="28"/>
      <c r="M1" s="28"/>
      <c r="N1" s="28"/>
    </row>
    <row r="2" spans="1:14" x14ac:dyDescent="0.25">
      <c r="A2" s="7"/>
      <c r="B2" s="7"/>
      <c r="C2" s="7"/>
      <c r="D2" s="7"/>
      <c r="E2" s="7"/>
      <c r="F2" s="7"/>
      <c r="G2" s="7"/>
      <c r="H2" s="7"/>
      <c r="I2" s="7"/>
    </row>
    <row r="3" spans="1:14" x14ac:dyDescent="0.25">
      <c r="A3" s="214"/>
      <c r="B3" s="215"/>
      <c r="C3" s="27" t="s">
        <v>49</v>
      </c>
      <c r="D3" s="18"/>
      <c r="E3" s="18"/>
      <c r="F3" s="18"/>
      <c r="G3" s="18"/>
      <c r="H3" s="18"/>
      <c r="I3" s="18"/>
      <c r="J3" s="20"/>
    </row>
    <row r="4" spans="1:14" x14ac:dyDescent="0.25">
      <c r="A4" s="216"/>
      <c r="B4" s="217"/>
      <c r="C4" s="26" t="s">
        <v>48</v>
      </c>
      <c r="D4" s="7" t="s">
        <v>47</v>
      </c>
      <c r="E4" s="7"/>
      <c r="F4" s="7"/>
      <c r="G4" s="7"/>
      <c r="H4" s="7"/>
      <c r="I4" s="7"/>
      <c r="J4" s="22"/>
    </row>
    <row r="5" spans="1:14" x14ac:dyDescent="0.25">
      <c r="A5" s="216"/>
      <c r="B5" s="217"/>
      <c r="C5" s="26" t="s">
        <v>46</v>
      </c>
      <c r="D5" s="7" t="s">
        <v>45</v>
      </c>
      <c r="E5" s="7"/>
      <c r="F5" s="7"/>
      <c r="G5" s="7"/>
      <c r="H5" s="7"/>
      <c r="I5" s="7"/>
      <c r="J5" s="22"/>
    </row>
    <row r="6" spans="1:14" x14ac:dyDescent="0.25">
      <c r="A6" s="216"/>
      <c r="B6" s="217"/>
      <c r="C6" s="26" t="s">
        <v>44</v>
      </c>
      <c r="D6" s="7" t="s">
        <v>43</v>
      </c>
      <c r="E6" s="7"/>
      <c r="F6" s="7"/>
      <c r="G6" s="7"/>
      <c r="H6" s="7"/>
      <c r="I6" s="7"/>
      <c r="J6" s="22"/>
    </row>
    <row r="7" spans="1:14" x14ac:dyDescent="0.25">
      <c r="A7" s="218"/>
      <c r="B7" s="219"/>
      <c r="C7" s="25" t="s">
        <v>51</v>
      </c>
      <c r="D7" s="13" t="s">
        <v>52</v>
      </c>
      <c r="E7" s="13"/>
      <c r="F7" s="13"/>
      <c r="G7" s="13"/>
      <c r="H7" s="13"/>
      <c r="I7" s="13"/>
      <c r="J7" s="24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</row>
    <row r="9" spans="1:14" x14ac:dyDescent="0.25">
      <c r="A9" s="34" t="s">
        <v>42</v>
      </c>
      <c r="B9" s="34"/>
      <c r="C9" s="34"/>
      <c r="D9" s="34"/>
      <c r="E9" s="34"/>
      <c r="F9" s="34"/>
      <c r="G9" s="7"/>
      <c r="H9" s="7"/>
      <c r="I9" s="7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14" x14ac:dyDescent="0.25">
      <c r="A11" s="19"/>
      <c r="B11" s="18"/>
      <c r="C11" s="17"/>
      <c r="D11" s="7"/>
    </row>
    <row r="12" spans="1:14" x14ac:dyDescent="0.25">
      <c r="A12" s="16"/>
      <c r="B12" s="7"/>
      <c r="C12" s="15"/>
      <c r="D12" s="7"/>
    </row>
    <row r="13" spans="1:14" x14ac:dyDescent="0.25">
      <c r="A13" s="16"/>
      <c r="B13" s="7"/>
      <c r="C13" s="15"/>
      <c r="D13" s="7"/>
    </row>
    <row r="14" spans="1:14" x14ac:dyDescent="0.25">
      <c r="A14" s="16"/>
      <c r="B14" s="7"/>
      <c r="C14" s="15"/>
      <c r="D14" s="7"/>
    </row>
    <row r="15" spans="1:14" x14ac:dyDescent="0.25">
      <c r="A15" s="16"/>
      <c r="B15" s="7"/>
      <c r="C15" s="15"/>
      <c r="D15" s="7"/>
      <c r="E15" s="21"/>
      <c r="F15" s="23"/>
      <c r="G15" s="7"/>
      <c r="H15" s="7"/>
      <c r="I15" s="7"/>
    </row>
    <row r="16" spans="1:14" x14ac:dyDescent="0.25">
      <c r="A16" s="16"/>
      <c r="B16" s="7"/>
      <c r="C16" s="15"/>
      <c r="D16" s="7"/>
      <c r="E16" s="7"/>
    </row>
    <row r="17" spans="1:9" x14ac:dyDescent="0.25">
      <c r="A17" s="16"/>
      <c r="B17" s="7"/>
      <c r="C17" s="15"/>
      <c r="D17" s="7"/>
      <c r="E17" s="32" t="s">
        <v>41</v>
      </c>
      <c r="F17" s="33">
        <v>0.25</v>
      </c>
      <c r="G17" s="220" t="s">
        <v>40</v>
      </c>
      <c r="H17" s="221"/>
      <c r="I17" s="222"/>
    </row>
    <row r="18" spans="1:9" x14ac:dyDescent="0.25">
      <c r="A18" s="16"/>
      <c r="B18" s="7"/>
      <c r="C18" s="22"/>
      <c r="E18" s="32" t="s">
        <v>39</v>
      </c>
      <c r="F18" s="33">
        <v>1</v>
      </c>
      <c r="G18" s="220" t="s">
        <v>38</v>
      </c>
      <c r="H18" s="221"/>
      <c r="I18" s="222"/>
    </row>
    <row r="19" spans="1:9" x14ac:dyDescent="0.25">
      <c r="A19" s="16"/>
      <c r="B19" s="7"/>
      <c r="C19" s="15"/>
      <c r="E19" s="32" t="s">
        <v>37</v>
      </c>
      <c r="F19" s="33">
        <v>1.2</v>
      </c>
      <c r="G19" s="220" t="s">
        <v>36</v>
      </c>
      <c r="H19" s="221"/>
      <c r="I19" s="222"/>
    </row>
    <row r="20" spans="1:9" x14ac:dyDescent="0.25">
      <c r="A20" s="16"/>
      <c r="B20" s="7"/>
      <c r="C20" s="15"/>
      <c r="E20" s="32" t="s">
        <v>35</v>
      </c>
      <c r="F20" s="33">
        <v>4</v>
      </c>
      <c r="G20" s="220" t="s">
        <v>52</v>
      </c>
      <c r="H20" s="221"/>
      <c r="I20" s="222"/>
    </row>
    <row r="21" spans="1:9" x14ac:dyDescent="0.25">
      <c r="A21" s="16"/>
      <c r="B21" s="7"/>
      <c r="C21" s="15"/>
    </row>
    <row r="22" spans="1:9" x14ac:dyDescent="0.25">
      <c r="A22" s="16"/>
      <c r="B22" s="7"/>
      <c r="C22" s="15"/>
    </row>
    <row r="23" spans="1:9" x14ac:dyDescent="0.25">
      <c r="A23" s="16"/>
      <c r="B23" s="7"/>
      <c r="C23" s="15"/>
      <c r="D23" s="7"/>
      <c r="E23" s="7"/>
      <c r="F23" s="7"/>
      <c r="G23" s="7"/>
      <c r="H23" s="7"/>
      <c r="I23" s="7"/>
    </row>
    <row r="24" spans="1:9" x14ac:dyDescent="0.25">
      <c r="A24" s="16"/>
      <c r="B24" s="7"/>
      <c r="C24" s="15"/>
      <c r="D24" s="7"/>
      <c r="E24" s="7"/>
      <c r="F24" s="7"/>
      <c r="G24" s="7"/>
      <c r="H24" s="7"/>
      <c r="I24" s="7"/>
    </row>
    <row r="25" spans="1:9" x14ac:dyDescent="0.25">
      <c r="A25" s="14"/>
      <c r="B25" s="13"/>
      <c r="C25" s="12"/>
      <c r="D25" s="7"/>
      <c r="E25" s="7"/>
      <c r="F25" s="7"/>
      <c r="G25" s="7"/>
      <c r="H25" s="7"/>
      <c r="I25" s="7"/>
    </row>
  </sheetData>
  <mergeCells count="5">
    <mergeCell ref="A3:B7"/>
    <mergeCell ref="G17:I17"/>
    <mergeCell ref="G18:I18"/>
    <mergeCell ref="G19:I19"/>
    <mergeCell ref="G20:I20"/>
  </mergeCells>
  <pageMargins left="0.7" right="0.7" top="0.75" bottom="0.75" header="0.3" footer="0.3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showGridLines="0" zoomScaleNormal="100" zoomScaleSheetLayoutView="85" workbookViewId="0">
      <selection activeCell="F37" sqref="F37"/>
    </sheetView>
  </sheetViews>
  <sheetFormatPr baseColWidth="10" defaultRowHeight="15" x14ac:dyDescent="0.25"/>
  <cols>
    <col min="1" max="1" width="8.42578125" customWidth="1"/>
    <col min="4" max="4" width="16.5703125" customWidth="1"/>
    <col min="7" max="7" width="11.28515625" customWidth="1"/>
  </cols>
  <sheetData>
    <row r="1" spans="1:14" x14ac:dyDescent="0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28.5" x14ac:dyDescent="0.45">
      <c r="A2" s="114"/>
      <c r="B2" s="78"/>
      <c r="C2" s="223" t="s">
        <v>171</v>
      </c>
      <c r="D2" s="223"/>
      <c r="E2" s="223"/>
      <c r="F2" s="223"/>
      <c r="G2" s="223"/>
      <c r="H2" s="223"/>
      <c r="I2" s="78"/>
      <c r="J2" s="78"/>
      <c r="K2" s="78"/>
      <c r="L2" s="78"/>
      <c r="M2" s="78"/>
      <c r="N2" s="115"/>
    </row>
    <row r="3" spans="1:14" ht="15.75" thickBot="1" x14ac:dyDescent="0.3">
      <c r="A3" s="11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15"/>
    </row>
    <row r="4" spans="1:14" ht="16.5" thickBot="1" x14ac:dyDescent="0.3">
      <c r="A4" s="114"/>
      <c r="B4" s="224" t="s">
        <v>162</v>
      </c>
      <c r="C4" s="225"/>
      <c r="D4" s="225"/>
      <c r="E4" s="226"/>
      <c r="F4" s="224" t="s">
        <v>149</v>
      </c>
      <c r="G4" s="226"/>
      <c r="H4" s="78"/>
      <c r="I4" s="224" t="s">
        <v>113</v>
      </c>
      <c r="J4" s="225"/>
      <c r="K4" s="225"/>
      <c r="L4" s="225"/>
      <c r="M4" s="225"/>
      <c r="N4" s="226"/>
    </row>
    <row r="5" spans="1:14" x14ac:dyDescent="0.25">
      <c r="A5" s="114"/>
      <c r="B5" s="227"/>
      <c r="C5" s="228"/>
      <c r="D5" s="228"/>
      <c r="E5" s="228"/>
      <c r="F5" s="228"/>
      <c r="G5" s="229"/>
      <c r="H5" s="78"/>
      <c r="I5" s="227"/>
      <c r="J5" s="228"/>
      <c r="K5" s="228"/>
      <c r="L5" s="228"/>
      <c r="M5" s="88" t="s">
        <v>0</v>
      </c>
      <c r="N5" s="89" t="s">
        <v>114</v>
      </c>
    </row>
    <row r="6" spans="1:14" x14ac:dyDescent="0.25">
      <c r="A6" s="114"/>
      <c r="B6" s="230" t="s">
        <v>115</v>
      </c>
      <c r="C6" s="231"/>
      <c r="D6" s="232"/>
      <c r="E6" s="82" t="s">
        <v>143</v>
      </c>
      <c r="F6" s="83">
        <v>1.9</v>
      </c>
      <c r="G6" s="84" t="s">
        <v>147</v>
      </c>
      <c r="H6" s="78"/>
      <c r="I6" s="230" t="s">
        <v>124</v>
      </c>
      <c r="J6" s="231"/>
      <c r="K6" s="231"/>
      <c r="L6" s="232"/>
      <c r="M6" s="90">
        <v>1.8</v>
      </c>
      <c r="N6" s="91" t="s">
        <v>140</v>
      </c>
    </row>
    <row r="7" spans="1:14" x14ac:dyDescent="0.25">
      <c r="A7" s="114"/>
      <c r="B7" s="230" t="s">
        <v>116</v>
      </c>
      <c r="C7" s="231"/>
      <c r="D7" s="232"/>
      <c r="E7" s="82" t="s">
        <v>131</v>
      </c>
      <c r="F7" s="83">
        <v>0.13</v>
      </c>
      <c r="G7" s="84" t="s">
        <v>147</v>
      </c>
      <c r="H7" s="78"/>
      <c r="I7" s="230" t="s">
        <v>125</v>
      </c>
      <c r="J7" s="231"/>
      <c r="K7" s="231"/>
      <c r="L7" s="232"/>
      <c r="M7" s="90">
        <v>1.35</v>
      </c>
      <c r="N7" s="91" t="s">
        <v>140</v>
      </c>
    </row>
    <row r="8" spans="1:14" x14ac:dyDescent="0.25">
      <c r="A8" s="114"/>
      <c r="B8" s="230" t="s">
        <v>117</v>
      </c>
      <c r="C8" s="231"/>
      <c r="D8" s="232"/>
      <c r="E8" s="82" t="s">
        <v>132</v>
      </c>
      <c r="F8" s="83">
        <v>2.6</v>
      </c>
      <c r="G8" s="84" t="s">
        <v>147</v>
      </c>
      <c r="H8" s="78"/>
      <c r="I8" s="230" t="s">
        <v>126</v>
      </c>
      <c r="J8" s="231"/>
      <c r="K8" s="231"/>
      <c r="L8" s="232"/>
      <c r="M8" s="90">
        <v>2</v>
      </c>
      <c r="N8" s="91" t="s">
        <v>140</v>
      </c>
    </row>
    <row r="9" spans="1:14" x14ac:dyDescent="0.25">
      <c r="A9" s="114"/>
      <c r="B9" s="230" t="s">
        <v>118</v>
      </c>
      <c r="C9" s="231"/>
      <c r="D9" s="232"/>
      <c r="E9" s="82" t="s">
        <v>133</v>
      </c>
      <c r="F9" s="83">
        <v>0.01</v>
      </c>
      <c r="G9" s="84" t="s">
        <v>147</v>
      </c>
      <c r="H9" s="78"/>
      <c r="I9" s="230" t="s">
        <v>127</v>
      </c>
      <c r="J9" s="231"/>
      <c r="K9" s="231"/>
      <c r="L9" s="232"/>
      <c r="M9" s="90">
        <v>2.4</v>
      </c>
      <c r="N9" s="91" t="s">
        <v>140</v>
      </c>
    </row>
    <row r="10" spans="1:14" x14ac:dyDescent="0.25">
      <c r="A10" s="114"/>
      <c r="B10" s="230" t="s">
        <v>119</v>
      </c>
      <c r="C10" s="231"/>
      <c r="D10" s="232"/>
      <c r="E10" s="82" t="s">
        <v>134</v>
      </c>
      <c r="F10" s="83">
        <v>2.74</v>
      </c>
      <c r="G10" s="84" t="s">
        <v>148</v>
      </c>
      <c r="H10" s="78"/>
      <c r="I10" s="230" t="s">
        <v>128</v>
      </c>
      <c r="J10" s="231"/>
      <c r="K10" s="231"/>
      <c r="L10" s="232"/>
      <c r="M10" s="90">
        <v>0.02</v>
      </c>
      <c r="N10" s="91" t="s">
        <v>141</v>
      </c>
    </row>
    <row r="11" spans="1:14" x14ac:dyDescent="0.25">
      <c r="A11" s="114"/>
      <c r="B11" s="230" t="s">
        <v>120</v>
      </c>
      <c r="C11" s="231"/>
      <c r="D11" s="232"/>
      <c r="E11" s="82" t="s">
        <v>138</v>
      </c>
      <c r="F11" s="83">
        <v>0.1</v>
      </c>
      <c r="G11" s="84" t="s">
        <v>147</v>
      </c>
      <c r="H11" s="78"/>
      <c r="I11" s="230" t="s">
        <v>129</v>
      </c>
      <c r="J11" s="231"/>
      <c r="K11" s="231"/>
      <c r="L11" s="232"/>
      <c r="M11" s="90">
        <v>0.2</v>
      </c>
      <c r="N11" s="91" t="s">
        <v>142</v>
      </c>
    </row>
    <row r="12" spans="1:14" x14ac:dyDescent="0.25">
      <c r="A12" s="114"/>
      <c r="B12" s="230" t="s">
        <v>121</v>
      </c>
      <c r="C12" s="231"/>
      <c r="D12" s="232"/>
      <c r="E12" s="82" t="s">
        <v>135</v>
      </c>
      <c r="F12" s="83">
        <v>5</v>
      </c>
      <c r="G12" s="84" t="s">
        <v>170</v>
      </c>
      <c r="H12" s="78"/>
      <c r="I12" s="230" t="s">
        <v>139</v>
      </c>
      <c r="J12" s="231"/>
      <c r="K12" s="231"/>
      <c r="L12" s="232"/>
      <c r="M12" s="90">
        <v>0.1</v>
      </c>
      <c r="N12" s="91" t="s">
        <v>142</v>
      </c>
    </row>
    <row r="13" spans="1:14" ht="15.75" thickBot="1" x14ac:dyDescent="0.3">
      <c r="A13" s="114"/>
      <c r="B13" s="230" t="s">
        <v>122</v>
      </c>
      <c r="C13" s="231"/>
      <c r="D13" s="232"/>
      <c r="E13" s="82" t="s">
        <v>136</v>
      </c>
      <c r="F13" s="83">
        <v>0.3</v>
      </c>
      <c r="G13" s="84" t="s">
        <v>147</v>
      </c>
      <c r="H13" s="78"/>
      <c r="I13" s="237" t="s">
        <v>130</v>
      </c>
      <c r="J13" s="238"/>
      <c r="K13" s="238"/>
      <c r="L13" s="239"/>
      <c r="M13" s="92">
        <v>0.3</v>
      </c>
      <c r="N13" s="93" t="s">
        <v>142</v>
      </c>
    </row>
    <row r="14" spans="1:14" x14ac:dyDescent="0.25">
      <c r="A14" s="114"/>
      <c r="B14" s="79"/>
      <c r="C14" s="79"/>
      <c r="D14" s="79"/>
      <c r="E14" s="80"/>
      <c r="F14" s="81"/>
      <c r="G14" s="78"/>
      <c r="H14" s="78"/>
      <c r="I14" s="78"/>
      <c r="J14" s="78"/>
      <c r="K14" s="78"/>
      <c r="L14" s="78"/>
      <c r="M14" s="78"/>
      <c r="N14" s="115"/>
    </row>
    <row r="15" spans="1:14" ht="15" customHeight="1" x14ac:dyDescent="0.25">
      <c r="A15" s="114"/>
      <c r="B15" s="240" t="s">
        <v>104</v>
      </c>
      <c r="C15" s="241"/>
      <c r="D15" s="242"/>
      <c r="E15" s="246" t="s">
        <v>144</v>
      </c>
      <c r="F15" s="248" t="s">
        <v>145</v>
      </c>
      <c r="G15" s="78"/>
      <c r="H15" s="78" t="s">
        <v>0</v>
      </c>
      <c r="I15" s="78"/>
      <c r="J15" s="78"/>
      <c r="K15" s="78"/>
      <c r="L15" s="78"/>
      <c r="M15" s="78"/>
      <c r="N15" s="115"/>
    </row>
    <row r="16" spans="1:14" x14ac:dyDescent="0.25">
      <c r="A16" s="114"/>
      <c r="B16" s="243"/>
      <c r="C16" s="244"/>
      <c r="D16" s="245"/>
      <c r="E16" s="247"/>
      <c r="F16" s="248"/>
      <c r="G16" s="78"/>
      <c r="H16" s="78"/>
      <c r="I16" s="94" t="s">
        <v>146</v>
      </c>
      <c r="J16" s="78"/>
      <c r="K16" s="78"/>
      <c r="L16" s="78"/>
      <c r="M16" s="78"/>
      <c r="N16" s="115"/>
    </row>
    <row r="17" spans="1:14" x14ac:dyDescent="0.25">
      <c r="A17" s="114"/>
      <c r="B17" s="233" t="s">
        <v>105</v>
      </c>
      <c r="C17" s="234"/>
      <c r="D17" s="235"/>
      <c r="E17" s="97">
        <v>4</v>
      </c>
      <c r="F17" s="98">
        <v>1.8</v>
      </c>
      <c r="G17" s="99">
        <f>F6*F7*F8</f>
        <v>0.64219999999999999</v>
      </c>
      <c r="H17" s="100"/>
      <c r="I17" s="96">
        <f>ROUND(E17*F17*G17,2)</f>
        <v>4.62</v>
      </c>
      <c r="J17" s="95"/>
      <c r="K17" s="236" t="s">
        <v>156</v>
      </c>
      <c r="L17" s="236"/>
      <c r="M17" s="78"/>
      <c r="N17" s="115"/>
    </row>
    <row r="18" spans="1:14" x14ac:dyDescent="0.25">
      <c r="A18" s="114"/>
      <c r="B18" s="233" t="s">
        <v>112</v>
      </c>
      <c r="C18" s="234"/>
      <c r="D18" s="235"/>
      <c r="E18" s="97">
        <v>4</v>
      </c>
      <c r="F18" s="98">
        <f>M8</f>
        <v>2</v>
      </c>
      <c r="G18" s="99">
        <f>F6*F8*2*F9</f>
        <v>9.8799999999999999E-2</v>
      </c>
      <c r="H18" s="100"/>
      <c r="I18" s="96">
        <f t="shared" ref="I18:I23" si="0">ROUND(E18*F18*G18,2)</f>
        <v>0.79</v>
      </c>
      <c r="J18" s="95" t="s">
        <v>0</v>
      </c>
      <c r="K18" s="236" t="s">
        <v>150</v>
      </c>
      <c r="L18" s="236"/>
      <c r="M18" s="78"/>
      <c r="N18" s="115"/>
    </row>
    <row r="19" spans="1:14" x14ac:dyDescent="0.25">
      <c r="A19" s="114"/>
      <c r="B19" s="233" t="s">
        <v>106</v>
      </c>
      <c r="C19" s="234"/>
      <c r="D19" s="235"/>
      <c r="E19" s="97">
        <v>4</v>
      </c>
      <c r="F19" s="98">
        <f>M9</f>
        <v>2.4</v>
      </c>
      <c r="G19" s="99">
        <f>F7*F13</f>
        <v>3.9E-2</v>
      </c>
      <c r="H19" s="100"/>
      <c r="I19" s="96">
        <f t="shared" si="0"/>
        <v>0.37</v>
      </c>
      <c r="J19" s="95"/>
      <c r="K19" s="236" t="s">
        <v>151</v>
      </c>
      <c r="L19" s="236"/>
      <c r="M19" s="78"/>
      <c r="N19" s="115"/>
    </row>
    <row r="20" spans="1:14" x14ac:dyDescent="0.25">
      <c r="A20" s="114"/>
      <c r="B20" s="233" t="s">
        <v>107</v>
      </c>
      <c r="C20" s="234" t="s">
        <v>0</v>
      </c>
      <c r="D20" s="235" t="s">
        <v>0</v>
      </c>
      <c r="E20" s="97">
        <v>4</v>
      </c>
      <c r="F20" s="98">
        <f>M9</f>
        <v>2.4</v>
      </c>
      <c r="G20" s="99">
        <f>F11*F10</f>
        <v>0.27400000000000002</v>
      </c>
      <c r="H20" s="100"/>
      <c r="I20" s="96">
        <f t="shared" si="0"/>
        <v>2.63</v>
      </c>
      <c r="J20" s="95"/>
      <c r="K20" s="236" t="s">
        <v>155</v>
      </c>
      <c r="L20" s="236"/>
      <c r="M20" s="78"/>
      <c r="N20" s="115"/>
    </row>
    <row r="21" spans="1:14" x14ac:dyDescent="0.25">
      <c r="A21" s="114"/>
      <c r="B21" s="233" t="s">
        <v>108</v>
      </c>
      <c r="C21" s="234"/>
      <c r="D21" s="235"/>
      <c r="E21" s="97">
        <v>3</v>
      </c>
      <c r="F21" s="98">
        <f>M10</f>
        <v>0.02</v>
      </c>
      <c r="G21" s="99">
        <f>F12*F10</f>
        <v>13.700000000000001</v>
      </c>
      <c r="H21" s="100"/>
      <c r="I21" s="96">
        <f t="shared" si="0"/>
        <v>0.82</v>
      </c>
      <c r="J21" s="95"/>
      <c r="K21" s="236" t="s">
        <v>154</v>
      </c>
      <c r="L21" s="236"/>
      <c r="M21" s="78"/>
      <c r="N21" s="115"/>
    </row>
    <row r="22" spans="1:14" x14ac:dyDescent="0.25">
      <c r="A22" s="114"/>
      <c r="B22" s="233" t="s">
        <v>109</v>
      </c>
      <c r="C22" s="234"/>
      <c r="D22" s="235"/>
      <c r="E22" s="97">
        <v>3</v>
      </c>
      <c r="F22" s="98">
        <f>M11</f>
        <v>0.2</v>
      </c>
      <c r="G22" s="99">
        <f>F10</f>
        <v>2.74</v>
      </c>
      <c r="H22" s="100"/>
      <c r="I22" s="96">
        <f t="shared" si="0"/>
        <v>1.64</v>
      </c>
      <c r="J22" s="95"/>
      <c r="K22" s="236" t="s">
        <v>153</v>
      </c>
      <c r="L22" s="236"/>
      <c r="M22" s="78"/>
      <c r="N22" s="115"/>
    </row>
    <row r="23" spans="1:14" x14ac:dyDescent="0.25">
      <c r="A23" s="114"/>
      <c r="B23" s="233" t="s">
        <v>110</v>
      </c>
      <c r="C23" s="234"/>
      <c r="D23" s="235"/>
      <c r="E23" s="97">
        <v>1</v>
      </c>
      <c r="F23" s="98">
        <f>M12</f>
        <v>0.1</v>
      </c>
      <c r="G23" s="99">
        <f>F10</f>
        <v>2.74</v>
      </c>
      <c r="H23" s="100"/>
      <c r="I23" s="96">
        <f t="shared" si="0"/>
        <v>0.27</v>
      </c>
      <c r="J23" s="95"/>
      <c r="K23" s="236" t="s">
        <v>152</v>
      </c>
      <c r="L23" s="236"/>
      <c r="M23" s="78"/>
      <c r="N23" s="115"/>
    </row>
    <row r="24" spans="1:14" ht="15.75" thickBot="1" x14ac:dyDescent="0.3">
      <c r="A24" s="11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15"/>
    </row>
    <row r="25" spans="1:14" ht="15.75" thickBot="1" x14ac:dyDescent="0.3">
      <c r="A25" s="114"/>
      <c r="B25" s="249" t="s">
        <v>111</v>
      </c>
      <c r="C25" s="250"/>
      <c r="D25" s="250"/>
      <c r="E25" s="250"/>
      <c r="F25" s="250"/>
      <c r="G25" s="250"/>
      <c r="H25" s="250"/>
      <c r="I25" s="250"/>
      <c r="J25" s="107">
        <f>SUM(I17:I23)</f>
        <v>11.14</v>
      </c>
      <c r="K25" s="78" t="s">
        <v>0</v>
      </c>
      <c r="L25" s="78"/>
      <c r="M25" s="120" t="s">
        <v>0</v>
      </c>
      <c r="N25" s="121"/>
    </row>
    <row r="26" spans="1:14" ht="15.75" thickBot="1" x14ac:dyDescent="0.3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22"/>
      <c r="L26" s="118"/>
      <c r="M26" s="118"/>
      <c r="N26" s="119"/>
    </row>
    <row r="27" spans="1:14" x14ac:dyDescent="0.2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28.5" x14ac:dyDescent="0.45">
      <c r="A28" s="114"/>
      <c r="B28" s="78"/>
      <c r="C28" s="223" t="s">
        <v>173</v>
      </c>
      <c r="D28" s="223"/>
      <c r="E28" s="223"/>
      <c r="F28" s="223"/>
      <c r="G28" s="223"/>
      <c r="H28" s="223"/>
      <c r="I28" s="78"/>
      <c r="J28" s="78"/>
      <c r="K28" s="78"/>
      <c r="L28" s="78"/>
      <c r="M28" s="78"/>
      <c r="N28" s="115"/>
    </row>
    <row r="29" spans="1:14" ht="15.75" thickBot="1" x14ac:dyDescent="0.3">
      <c r="A29" s="114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115"/>
    </row>
    <row r="30" spans="1:14" ht="16.5" thickBot="1" x14ac:dyDescent="0.3">
      <c r="A30" s="114"/>
      <c r="B30" s="224" t="s">
        <v>162</v>
      </c>
      <c r="C30" s="225"/>
      <c r="D30" s="225"/>
      <c r="E30" s="226"/>
      <c r="F30" s="224" t="s">
        <v>149</v>
      </c>
      <c r="G30" s="226"/>
      <c r="H30" s="78"/>
      <c r="I30" s="224" t="s">
        <v>113</v>
      </c>
      <c r="J30" s="225"/>
      <c r="K30" s="225"/>
      <c r="L30" s="225"/>
      <c r="M30" s="225"/>
      <c r="N30" s="226"/>
    </row>
    <row r="31" spans="1:14" x14ac:dyDescent="0.25">
      <c r="A31" s="114"/>
      <c r="B31" s="227"/>
      <c r="C31" s="228"/>
      <c r="D31" s="228"/>
      <c r="E31" s="228"/>
      <c r="F31" s="228"/>
      <c r="G31" s="229"/>
      <c r="H31" s="78"/>
      <c r="I31" s="227"/>
      <c r="J31" s="228"/>
      <c r="K31" s="228"/>
      <c r="L31" s="228"/>
      <c r="M31" s="88" t="s">
        <v>0</v>
      </c>
      <c r="N31" s="89" t="s">
        <v>114</v>
      </c>
    </row>
    <row r="32" spans="1:14" x14ac:dyDescent="0.25">
      <c r="A32" s="114"/>
      <c r="B32" s="230" t="s">
        <v>115</v>
      </c>
      <c r="C32" s="231"/>
      <c r="D32" s="232"/>
      <c r="E32" s="82" t="s">
        <v>143</v>
      </c>
      <c r="F32" s="83">
        <v>2</v>
      </c>
      <c r="G32" s="84" t="s">
        <v>147</v>
      </c>
      <c r="H32" s="78"/>
      <c r="I32" s="230" t="s">
        <v>124</v>
      </c>
      <c r="J32" s="231"/>
      <c r="K32" s="231"/>
      <c r="L32" s="232"/>
      <c r="M32" s="90">
        <v>1.8</v>
      </c>
      <c r="N32" s="91" t="s">
        <v>140</v>
      </c>
    </row>
    <row r="33" spans="1:14" x14ac:dyDescent="0.25">
      <c r="A33" s="114"/>
      <c r="B33" s="230" t="s">
        <v>116</v>
      </c>
      <c r="C33" s="231"/>
      <c r="D33" s="232"/>
      <c r="E33" s="82" t="s">
        <v>131</v>
      </c>
      <c r="F33" s="83">
        <v>0.13</v>
      </c>
      <c r="G33" s="84" t="s">
        <v>147</v>
      </c>
      <c r="H33" s="78"/>
      <c r="I33" s="230" t="s">
        <v>125</v>
      </c>
      <c r="J33" s="231"/>
      <c r="K33" s="231"/>
      <c r="L33" s="232"/>
      <c r="M33" s="90">
        <v>1.35</v>
      </c>
      <c r="N33" s="91" t="s">
        <v>140</v>
      </c>
    </row>
    <row r="34" spans="1:14" x14ac:dyDescent="0.25">
      <c r="A34" s="114"/>
      <c r="B34" s="230" t="s">
        <v>117</v>
      </c>
      <c r="C34" s="231"/>
      <c r="D34" s="232"/>
      <c r="E34" s="82" t="s">
        <v>132</v>
      </c>
      <c r="F34" s="83">
        <v>2.6</v>
      </c>
      <c r="G34" s="84" t="s">
        <v>147</v>
      </c>
      <c r="H34" s="78"/>
      <c r="I34" s="230" t="s">
        <v>126</v>
      </c>
      <c r="J34" s="231"/>
      <c r="K34" s="231"/>
      <c r="L34" s="232"/>
      <c r="M34" s="90">
        <v>2</v>
      </c>
      <c r="N34" s="91" t="s">
        <v>140</v>
      </c>
    </row>
    <row r="35" spans="1:14" x14ac:dyDescent="0.25">
      <c r="A35" s="114"/>
      <c r="B35" s="230" t="s">
        <v>118</v>
      </c>
      <c r="C35" s="231"/>
      <c r="D35" s="232"/>
      <c r="E35" s="82" t="s">
        <v>133</v>
      </c>
      <c r="F35" s="83">
        <v>0.01</v>
      </c>
      <c r="G35" s="84" t="s">
        <v>147</v>
      </c>
      <c r="H35" s="78"/>
      <c r="I35" s="230" t="s">
        <v>127</v>
      </c>
      <c r="J35" s="231"/>
      <c r="K35" s="231"/>
      <c r="L35" s="232"/>
      <c r="M35" s="90">
        <v>2.4</v>
      </c>
      <c r="N35" s="91" t="s">
        <v>140</v>
      </c>
    </row>
    <row r="36" spans="1:14" x14ac:dyDescent="0.25">
      <c r="A36" s="114"/>
      <c r="B36" s="230" t="s">
        <v>119</v>
      </c>
      <c r="C36" s="231"/>
      <c r="D36" s="232"/>
      <c r="E36" s="82" t="s">
        <v>134</v>
      </c>
      <c r="F36" s="83">
        <v>2.63</v>
      </c>
      <c r="G36" s="84" t="s">
        <v>148</v>
      </c>
      <c r="H36" s="78"/>
      <c r="I36" s="230" t="s">
        <v>128</v>
      </c>
      <c r="J36" s="231"/>
      <c r="K36" s="231"/>
      <c r="L36" s="232"/>
      <c r="M36" s="90">
        <v>0.02</v>
      </c>
      <c r="N36" s="91" t="s">
        <v>141</v>
      </c>
    </row>
    <row r="37" spans="1:14" x14ac:dyDescent="0.25">
      <c r="A37" s="114"/>
      <c r="B37" s="230" t="s">
        <v>120</v>
      </c>
      <c r="C37" s="231"/>
      <c r="D37" s="232"/>
      <c r="E37" s="82" t="s">
        <v>138</v>
      </c>
      <c r="F37" s="83">
        <v>0.1</v>
      </c>
      <c r="G37" s="84" t="s">
        <v>147</v>
      </c>
      <c r="H37" s="78"/>
      <c r="I37" s="230" t="s">
        <v>129</v>
      </c>
      <c r="J37" s="231"/>
      <c r="K37" s="231"/>
      <c r="L37" s="232"/>
      <c r="M37" s="90">
        <v>0.2</v>
      </c>
      <c r="N37" s="91" t="s">
        <v>142</v>
      </c>
    </row>
    <row r="38" spans="1:14" x14ac:dyDescent="0.25">
      <c r="A38" s="114"/>
      <c r="B38" s="230" t="s">
        <v>121</v>
      </c>
      <c r="C38" s="231"/>
      <c r="D38" s="232"/>
      <c r="E38" s="82" t="s">
        <v>135</v>
      </c>
      <c r="F38" s="83">
        <v>5</v>
      </c>
      <c r="G38" s="84" t="s">
        <v>170</v>
      </c>
      <c r="H38" s="78"/>
      <c r="I38" s="230" t="s">
        <v>139</v>
      </c>
      <c r="J38" s="231"/>
      <c r="K38" s="231"/>
      <c r="L38" s="232"/>
      <c r="M38" s="90">
        <v>0.1</v>
      </c>
      <c r="N38" s="91" t="s">
        <v>142</v>
      </c>
    </row>
    <row r="39" spans="1:14" ht="15.75" thickBot="1" x14ac:dyDescent="0.3">
      <c r="A39" s="114"/>
      <c r="B39" s="230" t="s">
        <v>122</v>
      </c>
      <c r="C39" s="231"/>
      <c r="D39" s="232"/>
      <c r="E39" s="82" t="s">
        <v>136</v>
      </c>
      <c r="F39" s="83">
        <v>0.3</v>
      </c>
      <c r="G39" s="84" t="s">
        <v>147</v>
      </c>
      <c r="H39" s="78"/>
      <c r="I39" s="237" t="s">
        <v>130</v>
      </c>
      <c r="J39" s="238"/>
      <c r="K39" s="238"/>
      <c r="L39" s="239"/>
      <c r="M39" s="92">
        <v>0.3</v>
      </c>
      <c r="N39" s="93" t="s">
        <v>142</v>
      </c>
    </row>
    <row r="40" spans="1:14" x14ac:dyDescent="0.25">
      <c r="A40" s="114"/>
      <c r="B40" s="79"/>
      <c r="C40" s="79"/>
      <c r="D40" s="79"/>
      <c r="E40" s="80"/>
      <c r="F40" s="81"/>
      <c r="G40" s="78"/>
      <c r="H40" s="78"/>
      <c r="I40" s="78"/>
      <c r="J40" s="78"/>
      <c r="K40" s="78"/>
      <c r="L40" s="78"/>
      <c r="M40" s="78"/>
      <c r="N40" s="115"/>
    </row>
    <row r="41" spans="1:14" ht="15" customHeight="1" x14ac:dyDescent="0.25">
      <c r="A41" s="114"/>
      <c r="B41" s="240" t="s">
        <v>104</v>
      </c>
      <c r="C41" s="241"/>
      <c r="D41" s="242"/>
      <c r="E41" s="246" t="s">
        <v>144</v>
      </c>
      <c r="F41" s="248" t="s">
        <v>145</v>
      </c>
      <c r="G41" s="78"/>
      <c r="H41" s="78" t="s">
        <v>0</v>
      </c>
      <c r="I41" s="78"/>
      <c r="J41" s="78"/>
      <c r="K41" s="78"/>
      <c r="L41" s="78"/>
      <c r="M41" s="78"/>
      <c r="N41" s="115"/>
    </row>
    <row r="42" spans="1:14" x14ac:dyDescent="0.25">
      <c r="A42" s="114"/>
      <c r="B42" s="243"/>
      <c r="C42" s="244"/>
      <c r="D42" s="245"/>
      <c r="E42" s="247"/>
      <c r="F42" s="248"/>
      <c r="G42" s="78"/>
      <c r="H42" s="78"/>
      <c r="I42" s="94" t="s">
        <v>146</v>
      </c>
      <c r="J42" s="78"/>
      <c r="K42" s="78"/>
      <c r="L42" s="78"/>
      <c r="M42" s="78"/>
      <c r="N42" s="115"/>
    </row>
    <row r="43" spans="1:14" x14ac:dyDescent="0.25">
      <c r="A43" s="114"/>
      <c r="B43" s="233" t="s">
        <v>105</v>
      </c>
      <c r="C43" s="234"/>
      <c r="D43" s="235"/>
      <c r="E43" s="97">
        <v>4</v>
      </c>
      <c r="F43" s="98">
        <v>1.8</v>
      </c>
      <c r="G43" s="99">
        <f>F32*F33*F34</f>
        <v>0.67600000000000005</v>
      </c>
      <c r="H43" s="100"/>
      <c r="I43" s="96">
        <f>ROUND(E43*F43*G43,2)</f>
        <v>4.87</v>
      </c>
      <c r="J43" s="95"/>
      <c r="K43" s="236" t="s">
        <v>156</v>
      </c>
      <c r="L43" s="236"/>
      <c r="M43" s="78"/>
      <c r="N43" s="115"/>
    </row>
    <row r="44" spans="1:14" x14ac:dyDescent="0.25">
      <c r="A44" s="114"/>
      <c r="B44" s="233" t="s">
        <v>112</v>
      </c>
      <c r="C44" s="234"/>
      <c r="D44" s="235"/>
      <c r="E44" s="97">
        <v>4</v>
      </c>
      <c r="F44" s="98">
        <f>M34</f>
        <v>2</v>
      </c>
      <c r="G44" s="99">
        <f>F32*F34*2*F35</f>
        <v>0.10400000000000001</v>
      </c>
      <c r="H44" s="100"/>
      <c r="I44" s="96">
        <f t="shared" ref="I44:I49" si="1">ROUND(E44*F44*G44,2)</f>
        <v>0.83</v>
      </c>
      <c r="J44" s="95" t="s">
        <v>0</v>
      </c>
      <c r="K44" s="236" t="s">
        <v>150</v>
      </c>
      <c r="L44" s="236"/>
      <c r="M44" s="78"/>
      <c r="N44" s="115"/>
    </row>
    <row r="45" spans="1:14" x14ac:dyDescent="0.25">
      <c r="A45" s="114"/>
      <c r="B45" s="233" t="s">
        <v>106</v>
      </c>
      <c r="C45" s="234"/>
      <c r="D45" s="235"/>
      <c r="E45" s="97">
        <v>4</v>
      </c>
      <c r="F45" s="98">
        <f>M35</f>
        <v>2.4</v>
      </c>
      <c r="G45" s="99">
        <f>F33*F39</f>
        <v>3.9E-2</v>
      </c>
      <c r="H45" s="100"/>
      <c r="I45" s="96">
        <f t="shared" si="1"/>
        <v>0.37</v>
      </c>
      <c r="J45" s="95"/>
      <c r="K45" s="236" t="s">
        <v>151</v>
      </c>
      <c r="L45" s="236"/>
      <c r="M45" s="78"/>
      <c r="N45" s="115"/>
    </row>
    <row r="46" spans="1:14" x14ac:dyDescent="0.25">
      <c r="A46" s="114"/>
      <c r="B46" s="233" t="s">
        <v>107</v>
      </c>
      <c r="C46" s="234" t="s">
        <v>0</v>
      </c>
      <c r="D46" s="235" t="s">
        <v>0</v>
      </c>
      <c r="E46" s="97">
        <v>4</v>
      </c>
      <c r="F46" s="98">
        <f>M35</f>
        <v>2.4</v>
      </c>
      <c r="G46" s="99">
        <f>F37*F36</f>
        <v>0.26300000000000001</v>
      </c>
      <c r="H46" s="100"/>
      <c r="I46" s="96">
        <f t="shared" si="1"/>
        <v>2.52</v>
      </c>
      <c r="J46" s="95"/>
      <c r="K46" s="236" t="s">
        <v>155</v>
      </c>
      <c r="L46" s="236"/>
      <c r="M46" s="78"/>
      <c r="N46" s="115"/>
    </row>
    <row r="47" spans="1:14" x14ac:dyDescent="0.25">
      <c r="A47" s="114"/>
      <c r="B47" s="233" t="s">
        <v>108</v>
      </c>
      <c r="C47" s="234"/>
      <c r="D47" s="235"/>
      <c r="E47" s="97">
        <v>3</v>
      </c>
      <c r="F47" s="98">
        <f>M36</f>
        <v>0.02</v>
      </c>
      <c r="G47" s="99">
        <f>F38*F36</f>
        <v>13.149999999999999</v>
      </c>
      <c r="H47" s="100"/>
      <c r="I47" s="96">
        <f t="shared" si="1"/>
        <v>0.79</v>
      </c>
      <c r="J47" s="95"/>
      <c r="K47" s="236" t="s">
        <v>154</v>
      </c>
      <c r="L47" s="236"/>
      <c r="M47" s="78"/>
      <c r="N47" s="115"/>
    </row>
    <row r="48" spans="1:14" x14ac:dyDescent="0.25">
      <c r="A48" s="114"/>
      <c r="B48" s="233" t="s">
        <v>109</v>
      </c>
      <c r="C48" s="234"/>
      <c r="D48" s="235"/>
      <c r="E48" s="97">
        <v>3</v>
      </c>
      <c r="F48" s="98">
        <f>M37</f>
        <v>0.2</v>
      </c>
      <c r="G48" s="99">
        <f>F36</f>
        <v>2.63</v>
      </c>
      <c r="H48" s="100"/>
      <c r="I48" s="96">
        <f t="shared" si="1"/>
        <v>1.58</v>
      </c>
      <c r="J48" s="95"/>
      <c r="K48" s="236" t="s">
        <v>153</v>
      </c>
      <c r="L48" s="236"/>
      <c r="M48" s="78"/>
      <c r="N48" s="115"/>
    </row>
    <row r="49" spans="1:14" x14ac:dyDescent="0.25">
      <c r="A49" s="114"/>
      <c r="B49" s="233" t="s">
        <v>110</v>
      </c>
      <c r="C49" s="234"/>
      <c r="D49" s="235"/>
      <c r="E49" s="97">
        <v>1</v>
      </c>
      <c r="F49" s="98">
        <f>M38</f>
        <v>0.1</v>
      </c>
      <c r="G49" s="99">
        <f>F36</f>
        <v>2.63</v>
      </c>
      <c r="H49" s="100"/>
      <c r="I49" s="96">
        <f t="shared" si="1"/>
        <v>0.26</v>
      </c>
      <c r="J49" s="95"/>
      <c r="K49" s="236" t="s">
        <v>152</v>
      </c>
      <c r="L49" s="236"/>
      <c r="M49" s="78"/>
      <c r="N49" s="115"/>
    </row>
    <row r="50" spans="1:14" ht="15.75" thickBot="1" x14ac:dyDescent="0.3">
      <c r="A50" s="114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15"/>
    </row>
    <row r="51" spans="1:14" ht="15.75" thickBot="1" x14ac:dyDescent="0.3">
      <c r="A51" s="114"/>
      <c r="B51" s="249" t="s">
        <v>111</v>
      </c>
      <c r="C51" s="250"/>
      <c r="D51" s="250"/>
      <c r="E51" s="250"/>
      <c r="F51" s="250"/>
      <c r="G51" s="250"/>
      <c r="H51" s="250"/>
      <c r="I51" s="250"/>
      <c r="J51" s="107">
        <f>SUM(I43:I49)</f>
        <v>11.219999999999999</v>
      </c>
      <c r="K51" s="78" t="s">
        <v>0</v>
      </c>
      <c r="L51" s="78"/>
      <c r="M51" s="120" t="s">
        <v>0</v>
      </c>
      <c r="N51" s="121"/>
    </row>
    <row r="52" spans="1:14" ht="15.75" thickBot="1" x14ac:dyDescent="0.3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22"/>
      <c r="L52" s="118"/>
      <c r="M52" s="118"/>
      <c r="N52" s="119"/>
    </row>
    <row r="53" spans="1:14" x14ac:dyDescent="0.25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</row>
    <row r="54" spans="1:14" ht="28.5" x14ac:dyDescent="0.45">
      <c r="A54" s="114"/>
      <c r="B54" s="78"/>
      <c r="C54" s="223" t="s">
        <v>174</v>
      </c>
      <c r="D54" s="223"/>
      <c r="E54" s="223"/>
      <c r="F54" s="223"/>
      <c r="G54" s="223"/>
      <c r="H54" s="223"/>
      <c r="I54" s="78"/>
      <c r="J54" s="78"/>
      <c r="K54" s="78"/>
      <c r="L54" s="78"/>
      <c r="M54" s="78"/>
      <c r="N54" s="115"/>
    </row>
    <row r="55" spans="1:14" ht="15.75" thickBot="1" x14ac:dyDescent="0.3">
      <c r="A55" s="114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115"/>
    </row>
    <row r="56" spans="1:14" ht="16.5" thickBot="1" x14ac:dyDescent="0.3">
      <c r="A56" s="114"/>
      <c r="B56" s="224" t="s">
        <v>162</v>
      </c>
      <c r="C56" s="225"/>
      <c r="D56" s="225"/>
      <c r="E56" s="226"/>
      <c r="F56" s="224" t="s">
        <v>149</v>
      </c>
      <c r="G56" s="226"/>
      <c r="H56" s="78"/>
      <c r="I56" s="224" t="s">
        <v>113</v>
      </c>
      <c r="J56" s="225"/>
      <c r="K56" s="225"/>
      <c r="L56" s="225"/>
      <c r="M56" s="225"/>
      <c r="N56" s="226"/>
    </row>
    <row r="57" spans="1:14" x14ac:dyDescent="0.25">
      <c r="A57" s="114"/>
      <c r="B57" s="227"/>
      <c r="C57" s="228"/>
      <c r="D57" s="228"/>
      <c r="E57" s="228"/>
      <c r="F57" s="228"/>
      <c r="G57" s="229"/>
      <c r="H57" s="78"/>
      <c r="I57" s="227"/>
      <c r="J57" s="228"/>
      <c r="K57" s="228"/>
      <c r="L57" s="228"/>
      <c r="M57" s="88" t="s">
        <v>0</v>
      </c>
      <c r="N57" s="89" t="s">
        <v>114</v>
      </c>
    </row>
    <row r="58" spans="1:14" x14ac:dyDescent="0.25">
      <c r="A58" s="114"/>
      <c r="B58" s="230" t="s">
        <v>115</v>
      </c>
      <c r="C58" s="231"/>
      <c r="D58" s="232"/>
      <c r="E58" s="82" t="s">
        <v>143</v>
      </c>
      <c r="F58" s="83">
        <v>4.32</v>
      </c>
      <c r="G58" s="84" t="s">
        <v>147</v>
      </c>
      <c r="H58" s="78"/>
      <c r="I58" s="230" t="s">
        <v>124</v>
      </c>
      <c r="J58" s="231"/>
      <c r="K58" s="231"/>
      <c r="L58" s="232"/>
      <c r="M58" s="90">
        <v>1.8</v>
      </c>
      <c r="N58" s="91" t="s">
        <v>140</v>
      </c>
    </row>
    <row r="59" spans="1:14" x14ac:dyDescent="0.25">
      <c r="A59" s="114"/>
      <c r="B59" s="230" t="s">
        <v>116</v>
      </c>
      <c r="C59" s="231"/>
      <c r="D59" s="232"/>
      <c r="E59" s="82" t="s">
        <v>131</v>
      </c>
      <c r="F59" s="83">
        <v>0.13</v>
      </c>
      <c r="G59" s="84" t="s">
        <v>147</v>
      </c>
      <c r="H59" s="78"/>
      <c r="I59" s="230" t="s">
        <v>125</v>
      </c>
      <c r="J59" s="231"/>
      <c r="K59" s="231"/>
      <c r="L59" s="232"/>
      <c r="M59" s="90">
        <v>1.35</v>
      </c>
      <c r="N59" s="91" t="s">
        <v>140</v>
      </c>
    </row>
    <row r="60" spans="1:14" x14ac:dyDescent="0.25">
      <c r="A60" s="114"/>
      <c r="B60" s="230" t="s">
        <v>117</v>
      </c>
      <c r="C60" s="231"/>
      <c r="D60" s="232"/>
      <c r="E60" s="82" t="s">
        <v>132</v>
      </c>
      <c r="F60" s="83">
        <v>2.6</v>
      </c>
      <c r="G60" s="84" t="s">
        <v>147</v>
      </c>
      <c r="H60" s="78"/>
      <c r="I60" s="230" t="s">
        <v>126</v>
      </c>
      <c r="J60" s="231"/>
      <c r="K60" s="231"/>
      <c r="L60" s="232"/>
      <c r="M60" s="90">
        <v>2</v>
      </c>
      <c r="N60" s="91" t="s">
        <v>140</v>
      </c>
    </row>
    <row r="61" spans="1:14" x14ac:dyDescent="0.25">
      <c r="A61" s="114"/>
      <c r="B61" s="230" t="s">
        <v>118</v>
      </c>
      <c r="C61" s="231"/>
      <c r="D61" s="232"/>
      <c r="E61" s="82" t="s">
        <v>133</v>
      </c>
      <c r="F61" s="83">
        <v>0.01</v>
      </c>
      <c r="G61" s="84" t="s">
        <v>147</v>
      </c>
      <c r="H61" s="78"/>
      <c r="I61" s="230" t="s">
        <v>127</v>
      </c>
      <c r="J61" s="231"/>
      <c r="K61" s="231"/>
      <c r="L61" s="232"/>
      <c r="M61" s="90">
        <v>2.4</v>
      </c>
      <c r="N61" s="91" t="s">
        <v>140</v>
      </c>
    </row>
    <row r="62" spans="1:14" x14ac:dyDescent="0.25">
      <c r="A62" s="114"/>
      <c r="B62" s="230" t="s">
        <v>119</v>
      </c>
      <c r="C62" s="231"/>
      <c r="D62" s="232"/>
      <c r="E62" s="82" t="s">
        <v>134</v>
      </c>
      <c r="F62" s="83">
        <v>4.32</v>
      </c>
      <c r="G62" s="84" t="s">
        <v>148</v>
      </c>
      <c r="H62" s="78"/>
      <c r="I62" s="230" t="s">
        <v>128</v>
      </c>
      <c r="J62" s="231"/>
      <c r="K62" s="231"/>
      <c r="L62" s="232"/>
      <c r="M62" s="90">
        <v>0.02</v>
      </c>
      <c r="N62" s="91" t="s">
        <v>141</v>
      </c>
    </row>
    <row r="63" spans="1:14" x14ac:dyDescent="0.25">
      <c r="A63" s="114"/>
      <c r="B63" s="230" t="s">
        <v>120</v>
      </c>
      <c r="C63" s="231"/>
      <c r="D63" s="232"/>
      <c r="E63" s="82" t="s">
        <v>138</v>
      </c>
      <c r="F63" s="83">
        <v>0.1</v>
      </c>
      <c r="G63" s="84" t="s">
        <v>147</v>
      </c>
      <c r="H63" s="78"/>
      <c r="I63" s="230" t="s">
        <v>129</v>
      </c>
      <c r="J63" s="231"/>
      <c r="K63" s="231"/>
      <c r="L63" s="232"/>
      <c r="M63" s="90">
        <v>0.2</v>
      </c>
      <c r="N63" s="91" t="s">
        <v>142</v>
      </c>
    </row>
    <row r="64" spans="1:14" x14ac:dyDescent="0.25">
      <c r="A64" s="114"/>
      <c r="B64" s="230" t="s">
        <v>121</v>
      </c>
      <c r="C64" s="231"/>
      <c r="D64" s="232"/>
      <c r="E64" s="82" t="s">
        <v>135</v>
      </c>
      <c r="F64" s="83">
        <v>5</v>
      </c>
      <c r="G64" s="84" t="s">
        <v>170</v>
      </c>
      <c r="H64" s="78"/>
      <c r="I64" s="230" t="s">
        <v>139</v>
      </c>
      <c r="J64" s="231"/>
      <c r="K64" s="231"/>
      <c r="L64" s="232"/>
      <c r="M64" s="90">
        <v>0.1</v>
      </c>
      <c r="N64" s="91" t="s">
        <v>142</v>
      </c>
    </row>
    <row r="65" spans="1:14" ht="15.75" thickBot="1" x14ac:dyDescent="0.3">
      <c r="A65" s="114"/>
      <c r="B65" s="230" t="s">
        <v>122</v>
      </c>
      <c r="C65" s="231"/>
      <c r="D65" s="232"/>
      <c r="E65" s="82" t="s">
        <v>136</v>
      </c>
      <c r="F65" s="83">
        <v>0.3</v>
      </c>
      <c r="G65" s="84" t="s">
        <v>147</v>
      </c>
      <c r="H65" s="78"/>
      <c r="I65" s="237" t="s">
        <v>130</v>
      </c>
      <c r="J65" s="238"/>
      <c r="K65" s="238"/>
      <c r="L65" s="239"/>
      <c r="M65" s="92">
        <v>0.3</v>
      </c>
      <c r="N65" s="93" t="s">
        <v>142</v>
      </c>
    </row>
    <row r="66" spans="1:14" ht="15.75" thickBot="1" x14ac:dyDescent="0.3">
      <c r="A66" s="114"/>
      <c r="B66" s="237" t="s">
        <v>123</v>
      </c>
      <c r="C66" s="238"/>
      <c r="D66" s="239"/>
      <c r="E66" s="85" t="s">
        <v>137</v>
      </c>
      <c r="F66" s="86">
        <v>1.2</v>
      </c>
      <c r="G66" s="87" t="s">
        <v>147</v>
      </c>
      <c r="H66" s="78"/>
      <c r="I66" s="78"/>
      <c r="J66" s="78"/>
      <c r="K66" s="78"/>
      <c r="L66" s="78"/>
      <c r="M66" s="78"/>
      <c r="N66" s="115"/>
    </row>
    <row r="67" spans="1:14" x14ac:dyDescent="0.25">
      <c r="A67" s="114"/>
      <c r="B67" s="79"/>
      <c r="C67" s="79"/>
      <c r="D67" s="79"/>
      <c r="E67" s="80"/>
      <c r="F67" s="81"/>
      <c r="G67" s="78"/>
      <c r="H67" s="78"/>
      <c r="I67" s="78"/>
      <c r="J67" s="78"/>
      <c r="K67" s="78"/>
      <c r="L67" s="78"/>
      <c r="M67" s="78"/>
      <c r="N67" s="115"/>
    </row>
    <row r="68" spans="1:14" ht="15" customHeight="1" x14ac:dyDescent="0.25">
      <c r="A68" s="114"/>
      <c r="B68" s="240" t="s">
        <v>104</v>
      </c>
      <c r="C68" s="241"/>
      <c r="D68" s="242"/>
      <c r="E68" s="246" t="s">
        <v>144</v>
      </c>
      <c r="F68" s="248" t="s">
        <v>145</v>
      </c>
      <c r="G68" s="78"/>
      <c r="H68" s="78" t="s">
        <v>0</v>
      </c>
      <c r="I68" s="78"/>
      <c r="J68" s="78"/>
      <c r="K68" s="78"/>
      <c r="L68" s="78"/>
      <c r="M68" s="78"/>
      <c r="N68" s="115"/>
    </row>
    <row r="69" spans="1:14" x14ac:dyDescent="0.25">
      <c r="A69" s="114"/>
      <c r="B69" s="243"/>
      <c r="C69" s="244"/>
      <c r="D69" s="245"/>
      <c r="E69" s="247"/>
      <c r="F69" s="248"/>
      <c r="G69" s="78"/>
      <c r="H69" s="78"/>
      <c r="I69" s="94" t="s">
        <v>146</v>
      </c>
      <c r="J69" s="78"/>
      <c r="K69" s="78"/>
      <c r="L69" s="78"/>
      <c r="M69" s="78"/>
      <c r="N69" s="115"/>
    </row>
    <row r="70" spans="1:14" x14ac:dyDescent="0.25">
      <c r="A70" s="114"/>
      <c r="B70" s="233" t="s">
        <v>105</v>
      </c>
      <c r="C70" s="234"/>
      <c r="D70" s="235"/>
      <c r="E70" s="97">
        <v>4</v>
      </c>
      <c r="F70" s="98">
        <v>1.8</v>
      </c>
      <c r="G70" s="99">
        <f>F58*F59*F60</f>
        <v>1.4601600000000003</v>
      </c>
      <c r="H70" s="100"/>
      <c r="I70" s="96">
        <f>ROUND(E70*F70*G70,2)</f>
        <v>10.51</v>
      </c>
      <c r="J70" s="95"/>
      <c r="K70" s="236" t="s">
        <v>156</v>
      </c>
      <c r="L70" s="236"/>
      <c r="M70" s="78"/>
      <c r="N70" s="115"/>
    </row>
    <row r="71" spans="1:14" x14ac:dyDescent="0.25">
      <c r="A71" s="114"/>
      <c r="B71" s="233" t="s">
        <v>112</v>
      </c>
      <c r="C71" s="234"/>
      <c r="D71" s="235"/>
      <c r="E71" s="97">
        <v>4</v>
      </c>
      <c r="F71" s="98">
        <f>M60</f>
        <v>2</v>
      </c>
      <c r="G71" s="99">
        <f>F58*F60*2*F61</f>
        <v>0.22464000000000003</v>
      </c>
      <c r="H71" s="100"/>
      <c r="I71" s="96">
        <f t="shared" ref="I71:I76" si="2">ROUND(E71*F71*G71,2)</f>
        <v>1.8</v>
      </c>
      <c r="J71" s="95" t="s">
        <v>0</v>
      </c>
      <c r="K71" s="236" t="s">
        <v>150</v>
      </c>
      <c r="L71" s="236"/>
      <c r="M71" s="78"/>
      <c r="N71" s="115"/>
    </row>
    <row r="72" spans="1:14" x14ac:dyDescent="0.25">
      <c r="A72" s="114"/>
      <c r="B72" s="233" t="s">
        <v>106</v>
      </c>
      <c r="C72" s="234"/>
      <c r="D72" s="235"/>
      <c r="E72" s="97">
        <v>4</v>
      </c>
      <c r="F72" s="98">
        <f>M61</f>
        <v>2.4</v>
      </c>
      <c r="G72" s="99">
        <f>F59*F65*F66/2</f>
        <v>2.3400000000000001E-2</v>
      </c>
      <c r="H72" s="100"/>
      <c r="I72" s="96">
        <f t="shared" si="2"/>
        <v>0.22</v>
      </c>
      <c r="J72" s="95"/>
      <c r="K72" s="236" t="s">
        <v>151</v>
      </c>
      <c r="L72" s="236"/>
      <c r="M72" s="78"/>
      <c r="N72" s="115"/>
    </row>
    <row r="73" spans="1:14" x14ac:dyDescent="0.25">
      <c r="A73" s="114"/>
      <c r="B73" s="233" t="s">
        <v>107</v>
      </c>
      <c r="C73" s="234" t="s">
        <v>0</v>
      </c>
      <c r="D73" s="235" t="s">
        <v>0</v>
      </c>
      <c r="E73" s="97">
        <v>4</v>
      </c>
      <c r="F73" s="98">
        <f>M61</f>
        <v>2.4</v>
      </c>
      <c r="G73" s="99">
        <f>F63*F62</f>
        <v>0.43200000000000005</v>
      </c>
      <c r="H73" s="100"/>
      <c r="I73" s="96">
        <f t="shared" si="2"/>
        <v>4.1500000000000004</v>
      </c>
      <c r="J73" s="95"/>
      <c r="K73" s="236" t="s">
        <v>155</v>
      </c>
      <c r="L73" s="236"/>
      <c r="M73" s="78"/>
      <c r="N73" s="115"/>
    </row>
    <row r="74" spans="1:14" x14ac:dyDescent="0.25">
      <c r="A74" s="114"/>
      <c r="B74" s="233" t="s">
        <v>108</v>
      </c>
      <c r="C74" s="234"/>
      <c r="D74" s="235"/>
      <c r="E74" s="97">
        <v>3</v>
      </c>
      <c r="F74" s="98">
        <f>M62</f>
        <v>0.02</v>
      </c>
      <c r="G74" s="99">
        <f>F64*F62</f>
        <v>21.6</v>
      </c>
      <c r="H74" s="100"/>
      <c r="I74" s="96">
        <f t="shared" si="2"/>
        <v>1.3</v>
      </c>
      <c r="J74" s="95"/>
      <c r="K74" s="236" t="s">
        <v>154</v>
      </c>
      <c r="L74" s="236"/>
      <c r="M74" s="78"/>
      <c r="N74" s="115"/>
    </row>
    <row r="75" spans="1:14" x14ac:dyDescent="0.25">
      <c r="A75" s="114"/>
      <c r="B75" s="233" t="s">
        <v>109</v>
      </c>
      <c r="C75" s="234"/>
      <c r="D75" s="235"/>
      <c r="E75" s="97">
        <v>3</v>
      </c>
      <c r="F75" s="98">
        <f>M63</f>
        <v>0.2</v>
      </c>
      <c r="G75" s="99">
        <f>F62</f>
        <v>4.32</v>
      </c>
      <c r="H75" s="100"/>
      <c r="I75" s="96">
        <f t="shared" si="2"/>
        <v>2.59</v>
      </c>
      <c r="J75" s="95"/>
      <c r="K75" s="236" t="s">
        <v>153</v>
      </c>
      <c r="L75" s="236"/>
      <c r="M75" s="78"/>
      <c r="N75" s="115"/>
    </row>
    <row r="76" spans="1:14" x14ac:dyDescent="0.25">
      <c r="A76" s="114"/>
      <c r="B76" s="233" t="s">
        <v>110</v>
      </c>
      <c r="C76" s="234"/>
      <c r="D76" s="235"/>
      <c r="E76" s="97">
        <v>1</v>
      </c>
      <c r="F76" s="98">
        <f>M64</f>
        <v>0.1</v>
      </c>
      <c r="G76" s="99">
        <f>F62</f>
        <v>4.32</v>
      </c>
      <c r="H76" s="100"/>
      <c r="I76" s="96">
        <f t="shared" si="2"/>
        <v>0.43</v>
      </c>
      <c r="J76" s="95"/>
      <c r="K76" s="236" t="s">
        <v>152</v>
      </c>
      <c r="L76" s="236"/>
      <c r="M76" s="78"/>
      <c r="N76" s="115"/>
    </row>
    <row r="77" spans="1:14" ht="15.75" thickBot="1" x14ac:dyDescent="0.3">
      <c r="A77" s="114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115"/>
    </row>
    <row r="78" spans="1:14" ht="15.75" thickBot="1" x14ac:dyDescent="0.3">
      <c r="A78" s="114"/>
      <c r="B78" s="249" t="s">
        <v>111</v>
      </c>
      <c r="C78" s="250"/>
      <c r="D78" s="250"/>
      <c r="E78" s="250"/>
      <c r="F78" s="250"/>
      <c r="G78" s="250"/>
      <c r="H78" s="250"/>
      <c r="I78" s="250"/>
      <c r="J78" s="107">
        <f>SUM(I70:I76)</f>
        <v>21</v>
      </c>
      <c r="K78" s="78" t="s">
        <v>0</v>
      </c>
      <c r="L78" s="78"/>
      <c r="M78" s="120" t="s">
        <v>0</v>
      </c>
      <c r="N78" s="121"/>
    </row>
    <row r="79" spans="1:14" ht="15.75" thickBot="1" x14ac:dyDescent="0.3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22"/>
      <c r="L79" s="118"/>
      <c r="M79" s="118"/>
      <c r="N79" s="119"/>
    </row>
    <row r="80" spans="1:14" x14ac:dyDescent="0.25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3"/>
    </row>
    <row r="81" spans="1:14" ht="28.5" x14ac:dyDescent="0.45">
      <c r="A81" s="114"/>
      <c r="B81" s="78"/>
      <c r="C81" s="223" t="s">
        <v>175</v>
      </c>
      <c r="D81" s="223"/>
      <c r="E81" s="223"/>
      <c r="F81" s="223"/>
      <c r="G81" s="223"/>
      <c r="H81" s="223"/>
      <c r="I81" s="78"/>
      <c r="J81" s="78"/>
      <c r="K81" s="78"/>
      <c r="L81" s="78"/>
      <c r="M81" s="78"/>
      <c r="N81" s="115"/>
    </row>
    <row r="82" spans="1:14" ht="15.75" thickBot="1" x14ac:dyDescent="0.3">
      <c r="A82" s="114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15"/>
    </row>
    <row r="83" spans="1:14" ht="16.5" thickBot="1" x14ac:dyDescent="0.3">
      <c r="A83" s="114"/>
      <c r="B83" s="224" t="s">
        <v>162</v>
      </c>
      <c r="C83" s="225"/>
      <c r="D83" s="225"/>
      <c r="E83" s="226"/>
      <c r="F83" s="224" t="s">
        <v>149</v>
      </c>
      <c r="G83" s="226"/>
      <c r="H83" s="78"/>
      <c r="I83" s="224" t="s">
        <v>113</v>
      </c>
      <c r="J83" s="225"/>
      <c r="K83" s="225"/>
      <c r="L83" s="225"/>
      <c r="M83" s="225"/>
      <c r="N83" s="226"/>
    </row>
    <row r="84" spans="1:14" x14ac:dyDescent="0.25">
      <c r="A84" s="114"/>
      <c r="B84" s="227"/>
      <c r="C84" s="228"/>
      <c r="D84" s="228"/>
      <c r="E84" s="228"/>
      <c r="F84" s="228"/>
      <c r="G84" s="229"/>
      <c r="H84" s="78"/>
      <c r="I84" s="227"/>
      <c r="J84" s="228"/>
      <c r="K84" s="228"/>
      <c r="L84" s="228"/>
      <c r="M84" s="88" t="s">
        <v>0</v>
      </c>
      <c r="N84" s="89" t="s">
        <v>114</v>
      </c>
    </row>
    <row r="85" spans="1:14" x14ac:dyDescent="0.25">
      <c r="A85" s="114"/>
      <c r="B85" s="230" t="s">
        <v>115</v>
      </c>
      <c r="C85" s="231"/>
      <c r="D85" s="232"/>
      <c r="E85" s="82" t="s">
        <v>143</v>
      </c>
      <c r="F85" s="83">
        <v>2.35</v>
      </c>
      <c r="G85" s="84" t="s">
        <v>147</v>
      </c>
      <c r="H85" s="78"/>
      <c r="I85" s="230" t="s">
        <v>124</v>
      </c>
      <c r="J85" s="231"/>
      <c r="K85" s="231"/>
      <c r="L85" s="232"/>
      <c r="M85" s="90">
        <v>1.8</v>
      </c>
      <c r="N85" s="91" t="s">
        <v>140</v>
      </c>
    </row>
    <row r="86" spans="1:14" x14ac:dyDescent="0.25">
      <c r="A86" s="114"/>
      <c r="B86" s="230" t="s">
        <v>116</v>
      </c>
      <c r="C86" s="231"/>
      <c r="D86" s="232"/>
      <c r="E86" s="82" t="s">
        <v>131</v>
      </c>
      <c r="F86" s="83">
        <v>0.13</v>
      </c>
      <c r="G86" s="84" t="s">
        <v>147</v>
      </c>
      <c r="H86" s="78"/>
      <c r="I86" s="230" t="s">
        <v>125</v>
      </c>
      <c r="J86" s="231"/>
      <c r="K86" s="231"/>
      <c r="L86" s="232"/>
      <c r="M86" s="90">
        <v>1.35</v>
      </c>
      <c r="N86" s="91" t="s">
        <v>140</v>
      </c>
    </row>
    <row r="87" spans="1:14" x14ac:dyDescent="0.25">
      <c r="A87" s="114"/>
      <c r="B87" s="230" t="s">
        <v>117</v>
      </c>
      <c r="C87" s="231"/>
      <c r="D87" s="232"/>
      <c r="E87" s="82" t="s">
        <v>132</v>
      </c>
      <c r="F87" s="83">
        <v>2.6</v>
      </c>
      <c r="G87" s="84" t="s">
        <v>147</v>
      </c>
      <c r="H87" s="78"/>
      <c r="I87" s="230" t="s">
        <v>126</v>
      </c>
      <c r="J87" s="231"/>
      <c r="K87" s="231"/>
      <c r="L87" s="232"/>
      <c r="M87" s="90">
        <v>2</v>
      </c>
      <c r="N87" s="91" t="s">
        <v>140</v>
      </c>
    </row>
    <row r="88" spans="1:14" x14ac:dyDescent="0.25">
      <c r="A88" s="114"/>
      <c r="B88" s="230" t="s">
        <v>118</v>
      </c>
      <c r="C88" s="231"/>
      <c r="D88" s="232"/>
      <c r="E88" s="82" t="s">
        <v>133</v>
      </c>
      <c r="F88" s="83">
        <v>0.01</v>
      </c>
      <c r="G88" s="84" t="s">
        <v>147</v>
      </c>
      <c r="H88" s="78"/>
      <c r="I88" s="230" t="s">
        <v>127</v>
      </c>
      <c r="J88" s="231"/>
      <c r="K88" s="231"/>
      <c r="L88" s="232"/>
      <c r="M88" s="90">
        <v>2.4</v>
      </c>
      <c r="N88" s="91" t="s">
        <v>140</v>
      </c>
    </row>
    <row r="89" spans="1:14" x14ac:dyDescent="0.25">
      <c r="A89" s="114"/>
      <c r="B89" s="230" t="s">
        <v>119</v>
      </c>
      <c r="C89" s="231"/>
      <c r="D89" s="232"/>
      <c r="E89" s="82" t="s">
        <v>134</v>
      </c>
      <c r="F89" s="83">
        <v>5.78</v>
      </c>
      <c r="G89" s="84" t="s">
        <v>148</v>
      </c>
      <c r="H89" s="78"/>
      <c r="I89" s="230" t="s">
        <v>128</v>
      </c>
      <c r="J89" s="231"/>
      <c r="K89" s="231"/>
      <c r="L89" s="232"/>
      <c r="M89" s="90">
        <v>0.02</v>
      </c>
      <c r="N89" s="91" t="s">
        <v>141</v>
      </c>
    </row>
    <row r="90" spans="1:14" x14ac:dyDescent="0.25">
      <c r="A90" s="114"/>
      <c r="B90" s="230" t="s">
        <v>120</v>
      </c>
      <c r="C90" s="231"/>
      <c r="D90" s="232"/>
      <c r="E90" s="82" t="s">
        <v>138</v>
      </c>
      <c r="F90" s="83">
        <v>0.1</v>
      </c>
      <c r="G90" s="84" t="s">
        <v>147</v>
      </c>
      <c r="H90" s="78"/>
      <c r="I90" s="230" t="s">
        <v>129</v>
      </c>
      <c r="J90" s="231"/>
      <c r="K90" s="231"/>
      <c r="L90" s="232"/>
      <c r="M90" s="90">
        <v>0.2</v>
      </c>
      <c r="N90" s="91" t="s">
        <v>142</v>
      </c>
    </row>
    <row r="91" spans="1:14" x14ac:dyDescent="0.25">
      <c r="A91" s="114"/>
      <c r="B91" s="230" t="s">
        <v>121</v>
      </c>
      <c r="C91" s="231"/>
      <c r="D91" s="232"/>
      <c r="E91" s="82" t="s">
        <v>135</v>
      </c>
      <c r="F91" s="83">
        <v>5</v>
      </c>
      <c r="G91" s="84" t="s">
        <v>170</v>
      </c>
      <c r="H91" s="78"/>
      <c r="I91" s="230" t="s">
        <v>139</v>
      </c>
      <c r="J91" s="231"/>
      <c r="K91" s="231"/>
      <c r="L91" s="232"/>
      <c r="M91" s="90">
        <v>0.1</v>
      </c>
      <c r="N91" s="91" t="s">
        <v>142</v>
      </c>
    </row>
    <row r="92" spans="1:14" ht="15.75" thickBot="1" x14ac:dyDescent="0.3">
      <c r="A92" s="114"/>
      <c r="B92" s="230" t="s">
        <v>122</v>
      </c>
      <c r="C92" s="231"/>
      <c r="D92" s="232"/>
      <c r="E92" s="82" t="s">
        <v>136</v>
      </c>
      <c r="F92" s="83">
        <v>0.3</v>
      </c>
      <c r="G92" s="84" t="s">
        <v>147</v>
      </c>
      <c r="H92" s="78"/>
      <c r="I92" s="237" t="s">
        <v>130</v>
      </c>
      <c r="J92" s="238"/>
      <c r="K92" s="238"/>
      <c r="L92" s="239"/>
      <c r="M92" s="92">
        <v>0.3</v>
      </c>
      <c r="N92" s="93" t="s">
        <v>142</v>
      </c>
    </row>
    <row r="93" spans="1:14" ht="15.75" thickBot="1" x14ac:dyDescent="0.3">
      <c r="A93" s="114"/>
      <c r="B93" s="237" t="s">
        <v>123</v>
      </c>
      <c r="C93" s="238"/>
      <c r="D93" s="239"/>
      <c r="E93" s="85" t="s">
        <v>137</v>
      </c>
      <c r="F93" s="86">
        <v>1.5</v>
      </c>
      <c r="G93" s="87" t="s">
        <v>147</v>
      </c>
      <c r="H93" s="78"/>
      <c r="I93" s="78"/>
      <c r="J93" s="78"/>
      <c r="K93" s="78"/>
      <c r="L93" s="78"/>
      <c r="M93" s="78"/>
      <c r="N93" s="115"/>
    </row>
    <row r="94" spans="1:14" x14ac:dyDescent="0.25">
      <c r="A94" s="114"/>
      <c r="B94" s="79"/>
      <c r="C94" s="79"/>
      <c r="D94" s="79"/>
      <c r="E94" s="80"/>
      <c r="F94" s="81"/>
      <c r="G94" s="78"/>
      <c r="H94" s="78"/>
      <c r="I94" s="78"/>
      <c r="J94" s="78"/>
      <c r="K94" s="78"/>
      <c r="L94" s="78"/>
      <c r="M94" s="78"/>
      <c r="N94" s="115"/>
    </row>
    <row r="95" spans="1:14" ht="15" customHeight="1" x14ac:dyDescent="0.25">
      <c r="A95" s="114"/>
      <c r="B95" s="240" t="s">
        <v>104</v>
      </c>
      <c r="C95" s="241"/>
      <c r="D95" s="242"/>
      <c r="E95" s="246" t="s">
        <v>144</v>
      </c>
      <c r="F95" s="248" t="s">
        <v>145</v>
      </c>
      <c r="G95" s="78"/>
      <c r="H95" s="78" t="s">
        <v>0</v>
      </c>
      <c r="I95" s="78"/>
      <c r="J95" s="78"/>
      <c r="K95" s="78"/>
      <c r="L95" s="78"/>
      <c r="M95" s="78"/>
      <c r="N95" s="115"/>
    </row>
    <row r="96" spans="1:14" x14ac:dyDescent="0.25">
      <c r="A96" s="114"/>
      <c r="B96" s="243"/>
      <c r="C96" s="244"/>
      <c r="D96" s="245"/>
      <c r="E96" s="247"/>
      <c r="F96" s="248"/>
      <c r="G96" s="78"/>
      <c r="H96" s="78"/>
      <c r="I96" s="94" t="s">
        <v>146</v>
      </c>
      <c r="J96" s="78"/>
      <c r="K96" s="78"/>
      <c r="L96" s="78"/>
      <c r="M96" s="78"/>
      <c r="N96" s="115"/>
    </row>
    <row r="97" spans="1:14" x14ac:dyDescent="0.25">
      <c r="A97" s="114"/>
      <c r="B97" s="233" t="s">
        <v>105</v>
      </c>
      <c r="C97" s="234"/>
      <c r="D97" s="235"/>
      <c r="E97" s="97">
        <v>4</v>
      </c>
      <c r="F97" s="98">
        <v>1.8</v>
      </c>
      <c r="G97" s="99">
        <f>F85*F86*F87</f>
        <v>0.79430000000000012</v>
      </c>
      <c r="H97" s="100"/>
      <c r="I97" s="96">
        <f>ROUND(E97*F97*G97,2)</f>
        <v>5.72</v>
      </c>
      <c r="J97" s="95"/>
      <c r="K97" s="236" t="s">
        <v>156</v>
      </c>
      <c r="L97" s="236"/>
      <c r="M97" s="78"/>
      <c r="N97" s="115"/>
    </row>
    <row r="98" spans="1:14" x14ac:dyDescent="0.25">
      <c r="A98" s="114"/>
      <c r="B98" s="233" t="s">
        <v>112</v>
      </c>
      <c r="C98" s="234"/>
      <c r="D98" s="235"/>
      <c r="E98" s="97">
        <v>4</v>
      </c>
      <c r="F98" s="98">
        <f>M87</f>
        <v>2</v>
      </c>
      <c r="G98" s="99">
        <f>F85*F87*2*F88</f>
        <v>0.1222</v>
      </c>
      <c r="H98" s="100"/>
      <c r="I98" s="96">
        <f t="shared" ref="I98:I103" si="3">ROUND(E98*F98*G98,2)</f>
        <v>0.98</v>
      </c>
      <c r="J98" s="95" t="s">
        <v>0</v>
      </c>
      <c r="K98" s="236" t="s">
        <v>150</v>
      </c>
      <c r="L98" s="236"/>
      <c r="M98" s="78"/>
      <c r="N98" s="115"/>
    </row>
    <row r="99" spans="1:14" x14ac:dyDescent="0.25">
      <c r="A99" s="114"/>
      <c r="B99" s="233" t="s">
        <v>106</v>
      </c>
      <c r="C99" s="234"/>
      <c r="D99" s="235"/>
      <c r="E99" s="97">
        <v>4</v>
      </c>
      <c r="F99" s="98">
        <f>M88</f>
        <v>2.4</v>
      </c>
      <c r="G99" s="99">
        <f>F86*F92*F93/2</f>
        <v>2.9249999999999998E-2</v>
      </c>
      <c r="H99" s="100"/>
      <c r="I99" s="96">
        <f t="shared" si="3"/>
        <v>0.28000000000000003</v>
      </c>
      <c r="J99" s="95"/>
      <c r="K99" s="236" t="s">
        <v>151</v>
      </c>
      <c r="L99" s="236"/>
      <c r="M99" s="78"/>
      <c r="N99" s="115"/>
    </row>
    <row r="100" spans="1:14" x14ac:dyDescent="0.25">
      <c r="A100" s="114"/>
      <c r="B100" s="233" t="s">
        <v>107</v>
      </c>
      <c r="C100" s="234" t="s">
        <v>0</v>
      </c>
      <c r="D100" s="235" t="s">
        <v>0</v>
      </c>
      <c r="E100" s="97">
        <v>4</v>
      </c>
      <c r="F100" s="98">
        <f>M88</f>
        <v>2.4</v>
      </c>
      <c r="G100" s="99">
        <f>F90*F89</f>
        <v>0.57800000000000007</v>
      </c>
      <c r="H100" s="100"/>
      <c r="I100" s="96">
        <f t="shared" si="3"/>
        <v>5.55</v>
      </c>
      <c r="J100" s="95"/>
      <c r="K100" s="236" t="s">
        <v>155</v>
      </c>
      <c r="L100" s="236"/>
      <c r="M100" s="78"/>
      <c r="N100" s="115"/>
    </row>
    <row r="101" spans="1:14" x14ac:dyDescent="0.25">
      <c r="A101" s="114"/>
      <c r="B101" s="233" t="s">
        <v>108</v>
      </c>
      <c r="C101" s="234"/>
      <c r="D101" s="235"/>
      <c r="E101" s="97">
        <v>3</v>
      </c>
      <c r="F101" s="98">
        <f>M89</f>
        <v>0.02</v>
      </c>
      <c r="G101" s="99">
        <f>F91*F89</f>
        <v>28.900000000000002</v>
      </c>
      <c r="H101" s="100"/>
      <c r="I101" s="96">
        <f t="shared" si="3"/>
        <v>1.73</v>
      </c>
      <c r="J101" s="95"/>
      <c r="K101" s="236" t="s">
        <v>154</v>
      </c>
      <c r="L101" s="236"/>
      <c r="M101" s="78"/>
      <c r="N101" s="115"/>
    </row>
    <row r="102" spans="1:14" x14ac:dyDescent="0.25">
      <c r="A102" s="114"/>
      <c r="B102" s="233" t="s">
        <v>109</v>
      </c>
      <c r="C102" s="234"/>
      <c r="D102" s="235"/>
      <c r="E102" s="97">
        <v>3</v>
      </c>
      <c r="F102" s="98">
        <f>M90</f>
        <v>0.2</v>
      </c>
      <c r="G102" s="99">
        <f>F89</f>
        <v>5.78</v>
      </c>
      <c r="H102" s="100"/>
      <c r="I102" s="96">
        <f t="shared" si="3"/>
        <v>3.47</v>
      </c>
      <c r="J102" s="95"/>
      <c r="K102" s="236" t="s">
        <v>153</v>
      </c>
      <c r="L102" s="236"/>
      <c r="M102" s="78"/>
      <c r="N102" s="115"/>
    </row>
    <row r="103" spans="1:14" x14ac:dyDescent="0.25">
      <c r="A103" s="114"/>
      <c r="B103" s="233" t="s">
        <v>110</v>
      </c>
      <c r="C103" s="234"/>
      <c r="D103" s="235"/>
      <c r="E103" s="97">
        <v>1</v>
      </c>
      <c r="F103" s="98">
        <f>M91</f>
        <v>0.1</v>
      </c>
      <c r="G103" s="99">
        <f>F89</f>
        <v>5.78</v>
      </c>
      <c r="H103" s="100"/>
      <c r="I103" s="96">
        <f t="shared" si="3"/>
        <v>0.57999999999999996</v>
      </c>
      <c r="J103" s="95"/>
      <c r="K103" s="236" t="s">
        <v>152</v>
      </c>
      <c r="L103" s="236"/>
      <c r="M103" s="78"/>
      <c r="N103" s="115"/>
    </row>
    <row r="104" spans="1:14" ht="15.75" thickBot="1" x14ac:dyDescent="0.3">
      <c r="A104" s="114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115"/>
    </row>
    <row r="105" spans="1:14" ht="15.75" thickBot="1" x14ac:dyDescent="0.3">
      <c r="A105" s="114"/>
      <c r="B105" s="249" t="s">
        <v>111</v>
      </c>
      <c r="C105" s="250"/>
      <c r="D105" s="250"/>
      <c r="E105" s="250"/>
      <c r="F105" s="250"/>
      <c r="G105" s="250"/>
      <c r="H105" s="250"/>
      <c r="I105" s="250"/>
      <c r="J105" s="107">
        <f>SUM(I97:I103)</f>
        <v>18.309999999999999</v>
      </c>
      <c r="K105" s="78" t="s">
        <v>0</v>
      </c>
      <c r="L105" s="78"/>
      <c r="M105" s="120" t="s">
        <v>0</v>
      </c>
      <c r="N105" s="121"/>
    </row>
    <row r="106" spans="1:14" ht="15.75" thickBot="1" x14ac:dyDescent="0.3">
      <c r="A106" s="117"/>
      <c r="B106" s="118"/>
      <c r="C106" s="118"/>
      <c r="D106" s="118"/>
      <c r="E106" s="118"/>
      <c r="F106" s="118"/>
      <c r="G106" s="118"/>
      <c r="H106" s="118"/>
      <c r="I106" s="118"/>
      <c r="J106" s="118"/>
      <c r="K106" s="122"/>
      <c r="L106" s="118"/>
      <c r="M106" s="118"/>
      <c r="N106" s="119"/>
    </row>
    <row r="107" spans="1:14" x14ac:dyDescent="0.25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3"/>
    </row>
    <row r="108" spans="1:14" ht="28.5" x14ac:dyDescent="0.45">
      <c r="A108" s="114"/>
      <c r="B108" s="78"/>
      <c r="C108" s="223" t="s">
        <v>176</v>
      </c>
      <c r="D108" s="223"/>
      <c r="E108" s="223"/>
      <c r="F108" s="223"/>
      <c r="G108" s="223"/>
      <c r="H108" s="223"/>
      <c r="I108" s="78"/>
      <c r="J108" s="78"/>
      <c r="K108" s="78"/>
      <c r="L108" s="78"/>
      <c r="M108" s="78"/>
      <c r="N108" s="115"/>
    </row>
    <row r="109" spans="1:14" ht="15.75" thickBot="1" x14ac:dyDescent="0.3">
      <c r="A109" s="114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115"/>
    </row>
    <row r="110" spans="1:14" ht="16.5" thickBot="1" x14ac:dyDescent="0.3">
      <c r="A110" s="114"/>
      <c r="B110" s="224" t="s">
        <v>162</v>
      </c>
      <c r="C110" s="225"/>
      <c r="D110" s="225"/>
      <c r="E110" s="226"/>
      <c r="F110" s="224" t="s">
        <v>149</v>
      </c>
      <c r="G110" s="226"/>
      <c r="H110" s="78"/>
      <c r="I110" s="224" t="s">
        <v>113</v>
      </c>
      <c r="J110" s="225"/>
      <c r="K110" s="225"/>
      <c r="L110" s="225"/>
      <c r="M110" s="225"/>
      <c r="N110" s="226"/>
    </row>
    <row r="111" spans="1:14" x14ac:dyDescent="0.25">
      <c r="A111" s="114"/>
      <c r="B111" s="227"/>
      <c r="C111" s="228"/>
      <c r="D111" s="228"/>
      <c r="E111" s="228"/>
      <c r="F111" s="228"/>
      <c r="G111" s="229"/>
      <c r="H111" s="78"/>
      <c r="I111" s="227"/>
      <c r="J111" s="228"/>
      <c r="K111" s="228"/>
      <c r="L111" s="228"/>
      <c r="M111" s="88" t="s">
        <v>0</v>
      </c>
      <c r="N111" s="89" t="s">
        <v>114</v>
      </c>
    </row>
    <row r="112" spans="1:14" x14ac:dyDescent="0.25">
      <c r="A112" s="114"/>
      <c r="B112" s="230" t="s">
        <v>115</v>
      </c>
      <c r="C112" s="231"/>
      <c r="D112" s="232"/>
      <c r="E112" s="82" t="s">
        <v>143</v>
      </c>
      <c r="F112" s="83">
        <v>2.2000000000000002</v>
      </c>
      <c r="G112" s="84" t="s">
        <v>147</v>
      </c>
      <c r="H112" s="78"/>
      <c r="I112" s="230" t="s">
        <v>124</v>
      </c>
      <c r="J112" s="231"/>
      <c r="K112" s="231"/>
      <c r="L112" s="232"/>
      <c r="M112" s="90">
        <v>1.8</v>
      </c>
      <c r="N112" s="91" t="s">
        <v>140</v>
      </c>
    </row>
    <row r="113" spans="1:14" x14ac:dyDescent="0.25">
      <c r="A113" s="114"/>
      <c r="B113" s="230" t="s">
        <v>116</v>
      </c>
      <c r="C113" s="231"/>
      <c r="D113" s="232"/>
      <c r="E113" s="82" t="s">
        <v>131</v>
      </c>
      <c r="F113" s="83">
        <v>0.13</v>
      </c>
      <c r="G113" s="84" t="s">
        <v>147</v>
      </c>
      <c r="H113" s="78"/>
      <c r="I113" s="230" t="s">
        <v>125</v>
      </c>
      <c r="J113" s="231"/>
      <c r="K113" s="231"/>
      <c r="L113" s="232"/>
      <c r="M113" s="90">
        <v>1.35</v>
      </c>
      <c r="N113" s="91" t="s">
        <v>140</v>
      </c>
    </row>
    <row r="114" spans="1:14" x14ac:dyDescent="0.25">
      <c r="A114" s="114"/>
      <c r="B114" s="230" t="s">
        <v>117</v>
      </c>
      <c r="C114" s="231"/>
      <c r="D114" s="232"/>
      <c r="E114" s="82" t="s">
        <v>132</v>
      </c>
      <c r="F114" s="83">
        <v>2.6</v>
      </c>
      <c r="G114" s="84" t="s">
        <v>147</v>
      </c>
      <c r="H114" s="78"/>
      <c r="I114" s="230" t="s">
        <v>126</v>
      </c>
      <c r="J114" s="231"/>
      <c r="K114" s="231"/>
      <c r="L114" s="232"/>
      <c r="M114" s="90">
        <v>2</v>
      </c>
      <c r="N114" s="91" t="s">
        <v>140</v>
      </c>
    </row>
    <row r="115" spans="1:14" x14ac:dyDescent="0.25">
      <c r="A115" s="114"/>
      <c r="B115" s="230" t="s">
        <v>118</v>
      </c>
      <c r="C115" s="231"/>
      <c r="D115" s="232"/>
      <c r="E115" s="82" t="s">
        <v>133</v>
      </c>
      <c r="F115" s="83">
        <v>0.01</v>
      </c>
      <c r="G115" s="84" t="s">
        <v>147</v>
      </c>
      <c r="H115" s="78"/>
      <c r="I115" s="230" t="s">
        <v>127</v>
      </c>
      <c r="J115" s="231"/>
      <c r="K115" s="231"/>
      <c r="L115" s="232"/>
      <c r="M115" s="90">
        <v>2.4</v>
      </c>
      <c r="N115" s="91" t="s">
        <v>140</v>
      </c>
    </row>
    <row r="116" spans="1:14" x14ac:dyDescent="0.25">
      <c r="A116" s="114"/>
      <c r="B116" s="230" t="s">
        <v>119</v>
      </c>
      <c r="C116" s="231"/>
      <c r="D116" s="232"/>
      <c r="E116" s="82" t="s">
        <v>134</v>
      </c>
      <c r="F116" s="83">
        <v>7.15</v>
      </c>
      <c r="G116" s="84" t="s">
        <v>148</v>
      </c>
      <c r="H116" s="78"/>
      <c r="I116" s="230" t="s">
        <v>128</v>
      </c>
      <c r="J116" s="231"/>
      <c r="K116" s="231"/>
      <c r="L116" s="232"/>
      <c r="M116" s="90">
        <v>0.02</v>
      </c>
      <c r="N116" s="91" t="s">
        <v>141</v>
      </c>
    </row>
    <row r="117" spans="1:14" x14ac:dyDescent="0.25">
      <c r="A117" s="114"/>
      <c r="B117" s="230" t="s">
        <v>120</v>
      </c>
      <c r="C117" s="231"/>
      <c r="D117" s="232"/>
      <c r="E117" s="82" t="s">
        <v>138</v>
      </c>
      <c r="F117" s="83">
        <v>0.1</v>
      </c>
      <c r="G117" s="84" t="s">
        <v>147</v>
      </c>
      <c r="H117" s="78"/>
      <c r="I117" s="230" t="s">
        <v>129</v>
      </c>
      <c r="J117" s="231"/>
      <c r="K117" s="231"/>
      <c r="L117" s="232"/>
      <c r="M117" s="90">
        <v>0.2</v>
      </c>
      <c r="N117" s="91" t="s">
        <v>142</v>
      </c>
    </row>
    <row r="118" spans="1:14" x14ac:dyDescent="0.25">
      <c r="A118" s="114"/>
      <c r="B118" s="230" t="s">
        <v>121</v>
      </c>
      <c r="C118" s="231"/>
      <c r="D118" s="232"/>
      <c r="E118" s="82" t="s">
        <v>135</v>
      </c>
      <c r="F118" s="83">
        <v>5</v>
      </c>
      <c r="G118" s="84" t="s">
        <v>170</v>
      </c>
      <c r="H118" s="78"/>
      <c r="I118" s="230" t="s">
        <v>139</v>
      </c>
      <c r="J118" s="231"/>
      <c r="K118" s="231"/>
      <c r="L118" s="232"/>
      <c r="M118" s="90">
        <v>0.1</v>
      </c>
      <c r="N118" s="91" t="s">
        <v>142</v>
      </c>
    </row>
    <row r="119" spans="1:14" ht="15.75" thickBot="1" x14ac:dyDescent="0.3">
      <c r="A119" s="114"/>
      <c r="B119" s="230" t="s">
        <v>122</v>
      </c>
      <c r="C119" s="231"/>
      <c r="D119" s="232"/>
      <c r="E119" s="82" t="s">
        <v>136</v>
      </c>
      <c r="F119" s="83">
        <v>0.3</v>
      </c>
      <c r="G119" s="84" t="s">
        <v>147</v>
      </c>
      <c r="H119" s="78"/>
      <c r="I119" s="237" t="s">
        <v>130</v>
      </c>
      <c r="J119" s="238"/>
      <c r="K119" s="238"/>
      <c r="L119" s="239"/>
      <c r="M119" s="92">
        <v>0.3</v>
      </c>
      <c r="N119" s="93" t="s">
        <v>142</v>
      </c>
    </row>
    <row r="120" spans="1:14" x14ac:dyDescent="0.25">
      <c r="A120" s="114"/>
      <c r="B120" s="79"/>
      <c r="C120" s="79"/>
      <c r="D120" s="79"/>
      <c r="E120" s="80"/>
      <c r="F120" s="81"/>
      <c r="G120" s="78"/>
      <c r="H120" s="78"/>
      <c r="I120" s="78"/>
      <c r="J120" s="78"/>
      <c r="K120" s="78"/>
      <c r="L120" s="78"/>
      <c r="M120" s="78"/>
      <c r="N120" s="115"/>
    </row>
    <row r="121" spans="1:14" ht="15" customHeight="1" x14ac:dyDescent="0.25">
      <c r="A121" s="114"/>
      <c r="B121" s="240" t="s">
        <v>104</v>
      </c>
      <c r="C121" s="241"/>
      <c r="D121" s="242"/>
      <c r="E121" s="246" t="s">
        <v>144</v>
      </c>
      <c r="F121" s="248" t="s">
        <v>145</v>
      </c>
      <c r="G121" s="78"/>
      <c r="H121" s="78" t="s">
        <v>0</v>
      </c>
      <c r="I121" s="78"/>
      <c r="J121" s="78"/>
      <c r="K121" s="78"/>
      <c r="L121" s="78"/>
      <c r="M121" s="78"/>
      <c r="N121" s="115"/>
    </row>
    <row r="122" spans="1:14" x14ac:dyDescent="0.25">
      <c r="A122" s="114"/>
      <c r="B122" s="243"/>
      <c r="C122" s="244"/>
      <c r="D122" s="245"/>
      <c r="E122" s="247"/>
      <c r="F122" s="248"/>
      <c r="G122" s="78"/>
      <c r="H122" s="78"/>
      <c r="I122" s="94" t="s">
        <v>146</v>
      </c>
      <c r="J122" s="78"/>
      <c r="K122" s="78"/>
      <c r="L122" s="78"/>
      <c r="M122" s="78"/>
      <c r="N122" s="115"/>
    </row>
    <row r="123" spans="1:14" x14ac:dyDescent="0.25">
      <c r="A123" s="114"/>
      <c r="B123" s="233" t="s">
        <v>105</v>
      </c>
      <c r="C123" s="234"/>
      <c r="D123" s="235"/>
      <c r="E123" s="97">
        <v>4</v>
      </c>
      <c r="F123" s="98">
        <v>1.8</v>
      </c>
      <c r="G123" s="99">
        <f>F112*F113*F114</f>
        <v>0.74360000000000015</v>
      </c>
      <c r="H123" s="100"/>
      <c r="I123" s="96">
        <f>ROUND(E123*F123*G123,2)</f>
        <v>5.35</v>
      </c>
      <c r="J123" s="95"/>
      <c r="K123" s="236" t="s">
        <v>156</v>
      </c>
      <c r="L123" s="236"/>
      <c r="M123" s="78"/>
      <c r="N123" s="115"/>
    </row>
    <row r="124" spans="1:14" x14ac:dyDescent="0.25">
      <c r="A124" s="114"/>
      <c r="B124" s="233" t="s">
        <v>112</v>
      </c>
      <c r="C124" s="234"/>
      <c r="D124" s="235"/>
      <c r="E124" s="97">
        <v>4</v>
      </c>
      <c r="F124" s="98">
        <f>M114</f>
        <v>2</v>
      </c>
      <c r="G124" s="99">
        <f>F112*F114*2*F115</f>
        <v>0.11440000000000002</v>
      </c>
      <c r="H124" s="100"/>
      <c r="I124" s="96">
        <f t="shared" ref="I124:I129" si="4">ROUND(E124*F124*G124,2)</f>
        <v>0.92</v>
      </c>
      <c r="J124" s="95" t="s">
        <v>0</v>
      </c>
      <c r="K124" s="236" t="s">
        <v>150</v>
      </c>
      <c r="L124" s="236"/>
      <c r="M124" s="78"/>
      <c r="N124" s="115"/>
    </row>
    <row r="125" spans="1:14" x14ac:dyDescent="0.25">
      <c r="A125" s="114"/>
      <c r="B125" s="233" t="s">
        <v>106</v>
      </c>
      <c r="C125" s="234"/>
      <c r="D125" s="235"/>
      <c r="E125" s="97">
        <v>4</v>
      </c>
      <c r="F125" s="98">
        <f>M115</f>
        <v>2.4</v>
      </c>
      <c r="G125" s="99">
        <f>F113*F119</f>
        <v>3.9E-2</v>
      </c>
      <c r="H125" s="100"/>
      <c r="I125" s="96">
        <f t="shared" si="4"/>
        <v>0.37</v>
      </c>
      <c r="J125" s="95"/>
      <c r="K125" s="236" t="s">
        <v>151</v>
      </c>
      <c r="L125" s="236"/>
      <c r="M125" s="78"/>
      <c r="N125" s="115"/>
    </row>
    <row r="126" spans="1:14" x14ac:dyDescent="0.25">
      <c r="A126" s="114"/>
      <c r="B126" s="233" t="s">
        <v>107</v>
      </c>
      <c r="C126" s="234" t="s">
        <v>0</v>
      </c>
      <c r="D126" s="235" t="s">
        <v>0</v>
      </c>
      <c r="E126" s="97">
        <v>4</v>
      </c>
      <c r="F126" s="98">
        <f>M115</f>
        <v>2.4</v>
      </c>
      <c r="G126" s="99">
        <f>F117*F116</f>
        <v>0.71500000000000008</v>
      </c>
      <c r="H126" s="100"/>
      <c r="I126" s="96">
        <f t="shared" si="4"/>
        <v>6.86</v>
      </c>
      <c r="J126" s="95"/>
      <c r="K126" s="236" t="s">
        <v>155</v>
      </c>
      <c r="L126" s="236"/>
      <c r="M126" s="78"/>
      <c r="N126" s="115"/>
    </row>
    <row r="127" spans="1:14" x14ac:dyDescent="0.25">
      <c r="A127" s="114"/>
      <c r="B127" s="233" t="s">
        <v>108</v>
      </c>
      <c r="C127" s="234"/>
      <c r="D127" s="235"/>
      <c r="E127" s="97">
        <v>3</v>
      </c>
      <c r="F127" s="98">
        <f>M116</f>
        <v>0.02</v>
      </c>
      <c r="G127" s="99">
        <f>F118*F116</f>
        <v>35.75</v>
      </c>
      <c r="H127" s="100"/>
      <c r="I127" s="96">
        <f t="shared" si="4"/>
        <v>2.15</v>
      </c>
      <c r="J127" s="95"/>
      <c r="K127" s="236" t="s">
        <v>154</v>
      </c>
      <c r="L127" s="236"/>
      <c r="M127" s="78"/>
      <c r="N127" s="115"/>
    </row>
    <row r="128" spans="1:14" x14ac:dyDescent="0.25">
      <c r="A128" s="114"/>
      <c r="B128" s="233" t="s">
        <v>109</v>
      </c>
      <c r="C128" s="234"/>
      <c r="D128" s="235"/>
      <c r="E128" s="97">
        <v>3</v>
      </c>
      <c r="F128" s="98">
        <f>M117</f>
        <v>0.2</v>
      </c>
      <c r="G128" s="99">
        <f>F116</f>
        <v>7.15</v>
      </c>
      <c r="H128" s="100"/>
      <c r="I128" s="96">
        <f t="shared" si="4"/>
        <v>4.29</v>
      </c>
      <c r="J128" s="95"/>
      <c r="K128" s="236" t="s">
        <v>153</v>
      </c>
      <c r="L128" s="236"/>
      <c r="M128" s="78"/>
      <c r="N128" s="115"/>
    </row>
    <row r="129" spans="1:14" x14ac:dyDescent="0.25">
      <c r="A129" s="114"/>
      <c r="B129" s="233" t="s">
        <v>110</v>
      </c>
      <c r="C129" s="234"/>
      <c r="D129" s="235"/>
      <c r="E129" s="97">
        <v>1</v>
      </c>
      <c r="F129" s="98">
        <f>M118</f>
        <v>0.1</v>
      </c>
      <c r="G129" s="99">
        <f>F116</f>
        <v>7.15</v>
      </c>
      <c r="H129" s="100"/>
      <c r="I129" s="96">
        <f t="shared" si="4"/>
        <v>0.72</v>
      </c>
      <c r="J129" s="95"/>
      <c r="K129" s="236" t="s">
        <v>152</v>
      </c>
      <c r="L129" s="236"/>
      <c r="M129" s="78"/>
      <c r="N129" s="115"/>
    </row>
    <row r="130" spans="1:14" ht="15.75" thickBot="1" x14ac:dyDescent="0.3">
      <c r="A130" s="114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115"/>
    </row>
    <row r="131" spans="1:14" ht="15.75" thickBot="1" x14ac:dyDescent="0.3">
      <c r="A131" s="114"/>
      <c r="B131" s="249" t="s">
        <v>111</v>
      </c>
      <c r="C131" s="250"/>
      <c r="D131" s="250"/>
      <c r="E131" s="250"/>
      <c r="F131" s="250"/>
      <c r="G131" s="250"/>
      <c r="H131" s="250"/>
      <c r="I131" s="250"/>
      <c r="J131" s="107">
        <f>SUM(I123:I129)</f>
        <v>20.66</v>
      </c>
      <c r="K131" s="78" t="s">
        <v>0</v>
      </c>
      <c r="L131" s="78"/>
      <c r="M131" s="120" t="s">
        <v>0</v>
      </c>
      <c r="N131" s="121"/>
    </row>
    <row r="132" spans="1:14" ht="15.75" thickBot="1" x14ac:dyDescent="0.3">
      <c r="A132" s="117"/>
      <c r="B132" s="118"/>
      <c r="C132" s="118"/>
      <c r="D132" s="118"/>
      <c r="E132" s="118"/>
      <c r="F132" s="118"/>
      <c r="G132" s="118"/>
      <c r="H132" s="118"/>
      <c r="I132" s="118"/>
      <c r="J132" s="118"/>
      <c r="K132" s="122"/>
      <c r="L132" s="118"/>
      <c r="M132" s="118"/>
      <c r="N132" s="119"/>
    </row>
    <row r="133" spans="1:14" x14ac:dyDescent="0.25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3"/>
    </row>
    <row r="134" spans="1:14" ht="28.5" x14ac:dyDescent="0.45">
      <c r="A134" s="114"/>
      <c r="B134" s="78"/>
      <c r="C134" s="223" t="s">
        <v>177</v>
      </c>
      <c r="D134" s="223"/>
      <c r="E134" s="223"/>
      <c r="F134" s="223"/>
      <c r="G134" s="223"/>
      <c r="H134" s="223"/>
      <c r="I134" s="78"/>
      <c r="J134" s="78"/>
      <c r="K134" s="78"/>
      <c r="L134" s="78"/>
      <c r="M134" s="78"/>
      <c r="N134" s="115"/>
    </row>
    <row r="135" spans="1:14" ht="15.75" thickBot="1" x14ac:dyDescent="0.3">
      <c r="A135" s="114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115"/>
    </row>
    <row r="136" spans="1:14" ht="16.5" thickBot="1" x14ac:dyDescent="0.3">
      <c r="A136" s="114"/>
      <c r="B136" s="224" t="s">
        <v>162</v>
      </c>
      <c r="C136" s="225"/>
      <c r="D136" s="225"/>
      <c r="E136" s="226"/>
      <c r="F136" s="224" t="s">
        <v>149</v>
      </c>
      <c r="G136" s="226"/>
      <c r="H136" s="78"/>
      <c r="I136" s="224" t="s">
        <v>113</v>
      </c>
      <c r="J136" s="225"/>
      <c r="K136" s="225"/>
      <c r="L136" s="225"/>
      <c r="M136" s="225"/>
      <c r="N136" s="226"/>
    </row>
    <row r="137" spans="1:14" x14ac:dyDescent="0.25">
      <c r="A137" s="114"/>
      <c r="B137" s="227"/>
      <c r="C137" s="228"/>
      <c r="D137" s="228"/>
      <c r="E137" s="228"/>
      <c r="F137" s="228"/>
      <c r="G137" s="229"/>
      <c r="H137" s="78"/>
      <c r="I137" s="227"/>
      <c r="J137" s="228"/>
      <c r="K137" s="228"/>
      <c r="L137" s="228"/>
      <c r="M137" s="88" t="s">
        <v>0</v>
      </c>
      <c r="N137" s="89" t="s">
        <v>114</v>
      </c>
    </row>
    <row r="138" spans="1:14" x14ac:dyDescent="0.25">
      <c r="A138" s="114"/>
      <c r="B138" s="230" t="s">
        <v>115</v>
      </c>
      <c r="C138" s="231"/>
      <c r="D138" s="232"/>
      <c r="E138" s="82" t="s">
        <v>143</v>
      </c>
      <c r="F138" s="83">
        <v>1.78</v>
      </c>
      <c r="G138" s="84" t="s">
        <v>147</v>
      </c>
      <c r="H138" s="78"/>
      <c r="I138" s="230" t="s">
        <v>124</v>
      </c>
      <c r="J138" s="231"/>
      <c r="K138" s="231"/>
      <c r="L138" s="232"/>
      <c r="M138" s="90">
        <v>1.8</v>
      </c>
      <c r="N138" s="91" t="s">
        <v>140</v>
      </c>
    </row>
    <row r="139" spans="1:14" x14ac:dyDescent="0.25">
      <c r="A139" s="114"/>
      <c r="B139" s="230" t="s">
        <v>116</v>
      </c>
      <c r="C139" s="231"/>
      <c r="D139" s="232"/>
      <c r="E139" s="82" t="s">
        <v>131</v>
      </c>
      <c r="F139" s="83">
        <v>0.13</v>
      </c>
      <c r="G139" s="84" t="s">
        <v>147</v>
      </c>
      <c r="H139" s="78"/>
      <c r="I139" s="230" t="s">
        <v>125</v>
      </c>
      <c r="J139" s="231"/>
      <c r="K139" s="231"/>
      <c r="L139" s="232"/>
      <c r="M139" s="90">
        <v>1.35</v>
      </c>
      <c r="N139" s="91" t="s">
        <v>140</v>
      </c>
    </row>
    <row r="140" spans="1:14" x14ac:dyDescent="0.25">
      <c r="A140" s="114"/>
      <c r="B140" s="230" t="s">
        <v>117</v>
      </c>
      <c r="C140" s="231"/>
      <c r="D140" s="232"/>
      <c r="E140" s="82" t="s">
        <v>132</v>
      </c>
      <c r="F140" s="83">
        <v>2.6</v>
      </c>
      <c r="G140" s="84" t="s">
        <v>147</v>
      </c>
      <c r="H140" s="78"/>
      <c r="I140" s="230" t="s">
        <v>126</v>
      </c>
      <c r="J140" s="231"/>
      <c r="K140" s="231"/>
      <c r="L140" s="232"/>
      <c r="M140" s="90">
        <v>2</v>
      </c>
      <c r="N140" s="91" t="s">
        <v>140</v>
      </c>
    </row>
    <row r="141" spans="1:14" x14ac:dyDescent="0.25">
      <c r="A141" s="114"/>
      <c r="B141" s="230" t="s">
        <v>118</v>
      </c>
      <c r="C141" s="231"/>
      <c r="D141" s="232"/>
      <c r="E141" s="82" t="s">
        <v>133</v>
      </c>
      <c r="F141" s="83">
        <v>0.01</v>
      </c>
      <c r="G141" s="84" t="s">
        <v>147</v>
      </c>
      <c r="H141" s="78"/>
      <c r="I141" s="230" t="s">
        <v>127</v>
      </c>
      <c r="J141" s="231"/>
      <c r="K141" s="231"/>
      <c r="L141" s="232"/>
      <c r="M141" s="90">
        <v>2.4</v>
      </c>
      <c r="N141" s="91" t="s">
        <v>140</v>
      </c>
    </row>
    <row r="142" spans="1:14" x14ac:dyDescent="0.25">
      <c r="A142" s="114"/>
      <c r="B142" s="230" t="s">
        <v>119</v>
      </c>
      <c r="C142" s="231"/>
      <c r="D142" s="232"/>
      <c r="E142" s="82" t="s">
        <v>134</v>
      </c>
      <c r="F142" s="83">
        <v>5.16</v>
      </c>
      <c r="G142" s="84" t="s">
        <v>148</v>
      </c>
      <c r="H142" s="78"/>
      <c r="I142" s="230" t="s">
        <v>128</v>
      </c>
      <c r="J142" s="231"/>
      <c r="K142" s="231"/>
      <c r="L142" s="232"/>
      <c r="M142" s="90">
        <v>0.02</v>
      </c>
      <c r="N142" s="91" t="s">
        <v>141</v>
      </c>
    </row>
    <row r="143" spans="1:14" x14ac:dyDescent="0.25">
      <c r="A143" s="114"/>
      <c r="B143" s="230" t="s">
        <v>120</v>
      </c>
      <c r="C143" s="231"/>
      <c r="D143" s="232"/>
      <c r="E143" s="82" t="s">
        <v>138</v>
      </c>
      <c r="F143" s="83">
        <v>0.1</v>
      </c>
      <c r="G143" s="84" t="s">
        <v>147</v>
      </c>
      <c r="H143" s="78"/>
      <c r="I143" s="230" t="s">
        <v>129</v>
      </c>
      <c r="J143" s="231"/>
      <c r="K143" s="231"/>
      <c r="L143" s="232"/>
      <c r="M143" s="90">
        <v>0.2</v>
      </c>
      <c r="N143" s="91" t="s">
        <v>142</v>
      </c>
    </row>
    <row r="144" spans="1:14" x14ac:dyDescent="0.25">
      <c r="A144" s="114"/>
      <c r="B144" s="230" t="s">
        <v>121</v>
      </c>
      <c r="C144" s="231"/>
      <c r="D144" s="232"/>
      <c r="E144" s="82" t="s">
        <v>135</v>
      </c>
      <c r="F144" s="83">
        <v>5</v>
      </c>
      <c r="G144" s="84" t="s">
        <v>170</v>
      </c>
      <c r="H144" s="78"/>
      <c r="I144" s="230" t="s">
        <v>139</v>
      </c>
      <c r="J144" s="231"/>
      <c r="K144" s="231"/>
      <c r="L144" s="232"/>
      <c r="M144" s="90">
        <v>0.1</v>
      </c>
      <c r="N144" s="91" t="s">
        <v>142</v>
      </c>
    </row>
    <row r="145" spans="1:14" ht="15.75" thickBot="1" x14ac:dyDescent="0.3">
      <c r="A145" s="114"/>
      <c r="B145" s="230" t="s">
        <v>122</v>
      </c>
      <c r="C145" s="231"/>
      <c r="D145" s="232"/>
      <c r="E145" s="82" t="s">
        <v>136</v>
      </c>
      <c r="F145" s="83">
        <v>0.3</v>
      </c>
      <c r="G145" s="84" t="s">
        <v>147</v>
      </c>
      <c r="H145" s="78"/>
      <c r="I145" s="237" t="s">
        <v>130</v>
      </c>
      <c r="J145" s="238"/>
      <c r="K145" s="238"/>
      <c r="L145" s="239"/>
      <c r="M145" s="92">
        <v>0.3</v>
      </c>
      <c r="N145" s="93" t="s">
        <v>142</v>
      </c>
    </row>
    <row r="146" spans="1:14" ht="15.75" thickBot="1" x14ac:dyDescent="0.3">
      <c r="A146" s="114"/>
      <c r="B146" s="237" t="s">
        <v>123</v>
      </c>
      <c r="C146" s="238"/>
      <c r="D146" s="239"/>
      <c r="E146" s="85" t="s">
        <v>137</v>
      </c>
      <c r="F146" s="86">
        <v>1.5</v>
      </c>
      <c r="G146" s="87" t="s">
        <v>147</v>
      </c>
      <c r="H146" s="78"/>
      <c r="I146" s="78"/>
      <c r="J146" s="78"/>
      <c r="K146" s="78"/>
      <c r="L146" s="78"/>
      <c r="M146" s="78"/>
      <c r="N146" s="115"/>
    </row>
    <row r="147" spans="1:14" x14ac:dyDescent="0.25">
      <c r="A147" s="114"/>
      <c r="B147" s="79"/>
      <c r="C147" s="79"/>
      <c r="D147" s="79"/>
      <c r="E147" s="80"/>
      <c r="F147" s="81"/>
      <c r="G147" s="78"/>
      <c r="H147" s="78"/>
      <c r="I147" s="78"/>
      <c r="J147" s="78"/>
      <c r="K147" s="78"/>
      <c r="L147" s="78"/>
      <c r="M147" s="78"/>
      <c r="N147" s="115"/>
    </row>
    <row r="148" spans="1:14" ht="15" customHeight="1" x14ac:dyDescent="0.25">
      <c r="A148" s="114"/>
      <c r="B148" s="240" t="s">
        <v>104</v>
      </c>
      <c r="C148" s="241"/>
      <c r="D148" s="242"/>
      <c r="E148" s="246" t="s">
        <v>144</v>
      </c>
      <c r="F148" s="248" t="s">
        <v>145</v>
      </c>
      <c r="G148" s="78"/>
      <c r="H148" s="78" t="s">
        <v>0</v>
      </c>
      <c r="I148" s="78"/>
      <c r="J148" s="78"/>
      <c r="K148" s="78"/>
      <c r="L148" s="78"/>
      <c r="M148" s="78"/>
      <c r="N148" s="115"/>
    </row>
    <row r="149" spans="1:14" x14ac:dyDescent="0.25">
      <c r="A149" s="114"/>
      <c r="B149" s="243"/>
      <c r="C149" s="244"/>
      <c r="D149" s="245"/>
      <c r="E149" s="247"/>
      <c r="F149" s="248"/>
      <c r="G149" s="78"/>
      <c r="H149" s="78"/>
      <c r="I149" s="94" t="s">
        <v>146</v>
      </c>
      <c r="J149" s="78"/>
      <c r="K149" s="78"/>
      <c r="L149" s="78"/>
      <c r="M149" s="78"/>
      <c r="N149" s="115"/>
    </row>
    <row r="150" spans="1:14" x14ac:dyDescent="0.25">
      <c r="A150" s="114"/>
      <c r="B150" s="233" t="s">
        <v>105</v>
      </c>
      <c r="C150" s="234"/>
      <c r="D150" s="235"/>
      <c r="E150" s="97">
        <v>4</v>
      </c>
      <c r="F150" s="98">
        <v>1.8</v>
      </c>
      <c r="G150" s="99">
        <f>F138*F139*F140</f>
        <v>0.60164000000000006</v>
      </c>
      <c r="H150" s="100"/>
      <c r="I150" s="96">
        <f>ROUND(E150*F150*G150,2)</f>
        <v>4.33</v>
      </c>
      <c r="J150" s="95"/>
      <c r="K150" s="236" t="s">
        <v>156</v>
      </c>
      <c r="L150" s="236"/>
      <c r="M150" s="78"/>
      <c r="N150" s="115"/>
    </row>
    <row r="151" spans="1:14" x14ac:dyDescent="0.25">
      <c r="A151" s="114"/>
      <c r="B151" s="233" t="s">
        <v>112</v>
      </c>
      <c r="C151" s="234"/>
      <c r="D151" s="235"/>
      <c r="E151" s="97">
        <v>4</v>
      </c>
      <c r="F151" s="98">
        <f>M140</f>
        <v>2</v>
      </c>
      <c r="G151" s="99">
        <f>F138*F140*2*F141</f>
        <v>9.2560000000000003E-2</v>
      </c>
      <c r="H151" s="100"/>
      <c r="I151" s="96">
        <f t="shared" ref="I151:I156" si="5">ROUND(E151*F151*G151,2)</f>
        <v>0.74</v>
      </c>
      <c r="J151" s="95" t="s">
        <v>0</v>
      </c>
      <c r="K151" s="236" t="s">
        <v>150</v>
      </c>
      <c r="L151" s="236"/>
      <c r="M151" s="78"/>
      <c r="N151" s="115"/>
    </row>
    <row r="152" spans="1:14" x14ac:dyDescent="0.25">
      <c r="A152" s="114"/>
      <c r="B152" s="233" t="s">
        <v>106</v>
      </c>
      <c r="C152" s="234"/>
      <c r="D152" s="235"/>
      <c r="E152" s="97">
        <v>4</v>
      </c>
      <c r="F152" s="98">
        <f>M141</f>
        <v>2.4</v>
      </c>
      <c r="G152" s="99">
        <f>F139*F145*F146/2</f>
        <v>2.9249999999999998E-2</v>
      </c>
      <c r="H152" s="100"/>
      <c r="I152" s="96">
        <f t="shared" si="5"/>
        <v>0.28000000000000003</v>
      </c>
      <c r="J152" s="95"/>
      <c r="K152" s="236" t="s">
        <v>151</v>
      </c>
      <c r="L152" s="236"/>
      <c r="M152" s="78"/>
      <c r="N152" s="115"/>
    </row>
    <row r="153" spans="1:14" x14ac:dyDescent="0.25">
      <c r="A153" s="114"/>
      <c r="B153" s="233" t="s">
        <v>107</v>
      </c>
      <c r="C153" s="234" t="s">
        <v>0</v>
      </c>
      <c r="D153" s="235" t="s">
        <v>0</v>
      </c>
      <c r="E153" s="97">
        <v>4</v>
      </c>
      <c r="F153" s="98">
        <f>M141</f>
        <v>2.4</v>
      </c>
      <c r="G153" s="99">
        <f>F143*F142</f>
        <v>0.51600000000000001</v>
      </c>
      <c r="H153" s="100"/>
      <c r="I153" s="96">
        <f t="shared" si="5"/>
        <v>4.95</v>
      </c>
      <c r="J153" s="95"/>
      <c r="K153" s="236" t="s">
        <v>155</v>
      </c>
      <c r="L153" s="236"/>
      <c r="M153" s="78"/>
      <c r="N153" s="115"/>
    </row>
    <row r="154" spans="1:14" x14ac:dyDescent="0.25">
      <c r="A154" s="114"/>
      <c r="B154" s="233" t="s">
        <v>108</v>
      </c>
      <c r="C154" s="234"/>
      <c r="D154" s="235"/>
      <c r="E154" s="97">
        <v>3</v>
      </c>
      <c r="F154" s="98">
        <f>M142</f>
        <v>0.02</v>
      </c>
      <c r="G154" s="99">
        <f>F144*F142</f>
        <v>25.8</v>
      </c>
      <c r="H154" s="100"/>
      <c r="I154" s="96">
        <f t="shared" si="5"/>
        <v>1.55</v>
      </c>
      <c r="J154" s="95"/>
      <c r="K154" s="236" t="s">
        <v>154</v>
      </c>
      <c r="L154" s="236"/>
      <c r="M154" s="78"/>
      <c r="N154" s="115"/>
    </row>
    <row r="155" spans="1:14" x14ac:dyDescent="0.25">
      <c r="A155" s="114"/>
      <c r="B155" s="233" t="s">
        <v>109</v>
      </c>
      <c r="C155" s="234"/>
      <c r="D155" s="235"/>
      <c r="E155" s="97">
        <v>3</v>
      </c>
      <c r="F155" s="98">
        <f>M143</f>
        <v>0.2</v>
      </c>
      <c r="G155" s="99">
        <f>F142</f>
        <v>5.16</v>
      </c>
      <c r="H155" s="100"/>
      <c r="I155" s="96">
        <f t="shared" si="5"/>
        <v>3.1</v>
      </c>
      <c r="J155" s="95"/>
      <c r="K155" s="236" t="s">
        <v>153</v>
      </c>
      <c r="L155" s="236"/>
      <c r="M155" s="78"/>
      <c r="N155" s="115"/>
    </row>
    <row r="156" spans="1:14" x14ac:dyDescent="0.25">
      <c r="A156" s="114"/>
      <c r="B156" s="233" t="s">
        <v>110</v>
      </c>
      <c r="C156" s="234"/>
      <c r="D156" s="235"/>
      <c r="E156" s="97">
        <v>1</v>
      </c>
      <c r="F156" s="98">
        <f>M144</f>
        <v>0.1</v>
      </c>
      <c r="G156" s="99">
        <f>F142</f>
        <v>5.16</v>
      </c>
      <c r="H156" s="100"/>
      <c r="I156" s="96">
        <f t="shared" si="5"/>
        <v>0.52</v>
      </c>
      <c r="J156" s="95"/>
      <c r="K156" s="236" t="s">
        <v>152</v>
      </c>
      <c r="L156" s="236"/>
      <c r="M156" s="78"/>
      <c r="N156" s="115"/>
    </row>
    <row r="157" spans="1:14" ht="15.75" thickBot="1" x14ac:dyDescent="0.3">
      <c r="A157" s="114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115"/>
    </row>
    <row r="158" spans="1:14" ht="15.75" thickBot="1" x14ac:dyDescent="0.3">
      <c r="A158" s="114"/>
      <c r="B158" s="249" t="s">
        <v>111</v>
      </c>
      <c r="C158" s="250"/>
      <c r="D158" s="250"/>
      <c r="E158" s="250"/>
      <c r="F158" s="250"/>
      <c r="G158" s="250"/>
      <c r="H158" s="250"/>
      <c r="I158" s="250"/>
      <c r="J158" s="107">
        <f>SUM(I150:I156)</f>
        <v>15.47</v>
      </c>
      <c r="K158" s="78" t="s">
        <v>0</v>
      </c>
      <c r="L158" s="78"/>
      <c r="M158" s="120" t="s">
        <v>0</v>
      </c>
      <c r="N158" s="121"/>
    </row>
    <row r="159" spans="1:14" ht="15.75" thickBot="1" x14ac:dyDescent="0.3">
      <c r="A159" s="117"/>
      <c r="B159" s="118"/>
      <c r="C159" s="118"/>
      <c r="D159" s="118"/>
      <c r="E159" s="118"/>
      <c r="F159" s="118"/>
      <c r="G159" s="118"/>
      <c r="H159" s="118"/>
      <c r="I159" s="118"/>
      <c r="J159" s="118"/>
      <c r="K159" s="122"/>
      <c r="L159" s="118"/>
      <c r="M159" s="118"/>
      <c r="N159" s="119"/>
    </row>
    <row r="160" spans="1:14" x14ac:dyDescent="0.25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3"/>
    </row>
    <row r="161" spans="1:14" ht="28.5" x14ac:dyDescent="0.45">
      <c r="A161" s="114"/>
      <c r="B161" s="78"/>
      <c r="C161" s="223" t="s">
        <v>178</v>
      </c>
      <c r="D161" s="223"/>
      <c r="E161" s="223"/>
      <c r="F161" s="223"/>
      <c r="G161" s="223"/>
      <c r="H161" s="223"/>
      <c r="I161" s="78"/>
      <c r="J161" s="78"/>
      <c r="K161" s="78"/>
      <c r="L161" s="78"/>
      <c r="M161" s="78"/>
      <c r="N161" s="115"/>
    </row>
    <row r="162" spans="1:14" ht="15.75" thickBot="1" x14ac:dyDescent="0.3">
      <c r="A162" s="114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115"/>
    </row>
    <row r="163" spans="1:14" ht="16.5" thickBot="1" x14ac:dyDescent="0.3">
      <c r="A163" s="114"/>
      <c r="B163" s="224" t="s">
        <v>162</v>
      </c>
      <c r="C163" s="225"/>
      <c r="D163" s="225"/>
      <c r="E163" s="226"/>
      <c r="F163" s="224" t="s">
        <v>149</v>
      </c>
      <c r="G163" s="226"/>
      <c r="H163" s="78"/>
      <c r="I163" s="224" t="s">
        <v>113</v>
      </c>
      <c r="J163" s="225"/>
      <c r="K163" s="225"/>
      <c r="L163" s="225"/>
      <c r="M163" s="225"/>
      <c r="N163" s="226"/>
    </row>
    <row r="164" spans="1:14" x14ac:dyDescent="0.25">
      <c r="A164" s="114"/>
      <c r="B164" s="227"/>
      <c r="C164" s="228"/>
      <c r="D164" s="228"/>
      <c r="E164" s="228"/>
      <c r="F164" s="228"/>
      <c r="G164" s="229"/>
      <c r="H164" s="78"/>
      <c r="I164" s="227"/>
      <c r="J164" s="228"/>
      <c r="K164" s="228"/>
      <c r="L164" s="228"/>
      <c r="M164" s="88" t="s">
        <v>0</v>
      </c>
      <c r="N164" s="89" t="s">
        <v>114</v>
      </c>
    </row>
    <row r="165" spans="1:14" x14ac:dyDescent="0.25">
      <c r="A165" s="114"/>
      <c r="B165" s="230" t="s">
        <v>115</v>
      </c>
      <c r="C165" s="231"/>
      <c r="D165" s="232"/>
      <c r="E165" s="82" t="s">
        <v>143</v>
      </c>
      <c r="F165" s="83">
        <v>2.5</v>
      </c>
      <c r="G165" s="84" t="s">
        <v>147</v>
      </c>
      <c r="H165" s="78"/>
      <c r="I165" s="230" t="s">
        <v>124</v>
      </c>
      <c r="J165" s="231"/>
      <c r="K165" s="231"/>
      <c r="L165" s="232"/>
      <c r="M165" s="90">
        <v>1.8</v>
      </c>
      <c r="N165" s="91" t="s">
        <v>140</v>
      </c>
    </row>
    <row r="166" spans="1:14" x14ac:dyDescent="0.25">
      <c r="A166" s="114"/>
      <c r="B166" s="230" t="s">
        <v>116</v>
      </c>
      <c r="C166" s="231"/>
      <c r="D166" s="232"/>
      <c r="E166" s="82" t="s">
        <v>131</v>
      </c>
      <c r="F166" s="83">
        <v>0.13</v>
      </c>
      <c r="G166" s="84" t="s">
        <v>147</v>
      </c>
      <c r="H166" s="78"/>
      <c r="I166" s="230" t="s">
        <v>125</v>
      </c>
      <c r="J166" s="231"/>
      <c r="K166" s="231"/>
      <c r="L166" s="232"/>
      <c r="M166" s="90">
        <v>1.35</v>
      </c>
      <c r="N166" s="91" t="s">
        <v>140</v>
      </c>
    </row>
    <row r="167" spans="1:14" x14ac:dyDescent="0.25">
      <c r="A167" s="114"/>
      <c r="B167" s="230" t="s">
        <v>117</v>
      </c>
      <c r="C167" s="231"/>
      <c r="D167" s="232"/>
      <c r="E167" s="82" t="s">
        <v>132</v>
      </c>
      <c r="F167" s="83">
        <v>2.6</v>
      </c>
      <c r="G167" s="84" t="s">
        <v>147</v>
      </c>
      <c r="H167" s="78"/>
      <c r="I167" s="230" t="s">
        <v>126</v>
      </c>
      <c r="J167" s="231"/>
      <c r="K167" s="231"/>
      <c r="L167" s="232"/>
      <c r="M167" s="90">
        <v>2</v>
      </c>
      <c r="N167" s="91" t="s">
        <v>140</v>
      </c>
    </row>
    <row r="168" spans="1:14" x14ac:dyDescent="0.25">
      <c r="A168" s="114"/>
      <c r="B168" s="230" t="s">
        <v>118</v>
      </c>
      <c r="C168" s="231"/>
      <c r="D168" s="232"/>
      <c r="E168" s="82" t="s">
        <v>133</v>
      </c>
      <c r="F168" s="83">
        <v>0.01</v>
      </c>
      <c r="G168" s="84" t="s">
        <v>147</v>
      </c>
      <c r="H168" s="78"/>
      <c r="I168" s="230" t="s">
        <v>127</v>
      </c>
      <c r="J168" s="231"/>
      <c r="K168" s="231"/>
      <c r="L168" s="232"/>
      <c r="M168" s="90">
        <v>2.4</v>
      </c>
      <c r="N168" s="91" t="s">
        <v>140</v>
      </c>
    </row>
    <row r="169" spans="1:14" x14ac:dyDescent="0.25">
      <c r="A169" s="114"/>
      <c r="B169" s="230" t="s">
        <v>119</v>
      </c>
      <c r="C169" s="231"/>
      <c r="D169" s="232"/>
      <c r="E169" s="82" t="s">
        <v>134</v>
      </c>
      <c r="F169" s="83">
        <v>5.84</v>
      </c>
      <c r="G169" s="84" t="s">
        <v>148</v>
      </c>
      <c r="H169" s="78"/>
      <c r="I169" s="230" t="s">
        <v>128</v>
      </c>
      <c r="J169" s="231"/>
      <c r="K169" s="231"/>
      <c r="L169" s="232"/>
      <c r="M169" s="90">
        <v>0.02</v>
      </c>
      <c r="N169" s="91" t="s">
        <v>141</v>
      </c>
    </row>
    <row r="170" spans="1:14" x14ac:dyDescent="0.25">
      <c r="A170" s="114"/>
      <c r="B170" s="230" t="s">
        <v>120</v>
      </c>
      <c r="C170" s="231"/>
      <c r="D170" s="232"/>
      <c r="E170" s="82" t="s">
        <v>138</v>
      </c>
      <c r="F170" s="83">
        <v>0.1</v>
      </c>
      <c r="G170" s="84" t="s">
        <v>147</v>
      </c>
      <c r="H170" s="78"/>
      <c r="I170" s="230" t="s">
        <v>129</v>
      </c>
      <c r="J170" s="231"/>
      <c r="K170" s="231"/>
      <c r="L170" s="232"/>
      <c r="M170" s="90">
        <v>0.2</v>
      </c>
      <c r="N170" s="91" t="s">
        <v>142</v>
      </c>
    </row>
    <row r="171" spans="1:14" x14ac:dyDescent="0.25">
      <c r="A171" s="114"/>
      <c r="B171" s="230" t="s">
        <v>121</v>
      </c>
      <c r="C171" s="231"/>
      <c r="D171" s="232"/>
      <c r="E171" s="82" t="s">
        <v>135</v>
      </c>
      <c r="F171" s="83">
        <v>5</v>
      </c>
      <c r="G171" s="84" t="s">
        <v>170</v>
      </c>
      <c r="H171" s="78"/>
      <c r="I171" s="230" t="s">
        <v>139</v>
      </c>
      <c r="J171" s="231"/>
      <c r="K171" s="231"/>
      <c r="L171" s="232"/>
      <c r="M171" s="90">
        <v>0.1</v>
      </c>
      <c r="N171" s="91" t="s">
        <v>142</v>
      </c>
    </row>
    <row r="172" spans="1:14" ht="15.75" thickBot="1" x14ac:dyDescent="0.3">
      <c r="A172" s="114"/>
      <c r="B172" s="230" t="s">
        <v>122</v>
      </c>
      <c r="C172" s="231"/>
      <c r="D172" s="232"/>
      <c r="E172" s="82" t="s">
        <v>136</v>
      </c>
      <c r="F172" s="83">
        <v>0.3</v>
      </c>
      <c r="G172" s="84" t="s">
        <v>147</v>
      </c>
      <c r="H172" s="78"/>
      <c r="I172" s="237" t="s">
        <v>130</v>
      </c>
      <c r="J172" s="238"/>
      <c r="K172" s="238"/>
      <c r="L172" s="239"/>
      <c r="M172" s="92">
        <v>0.3</v>
      </c>
      <c r="N172" s="93" t="s">
        <v>142</v>
      </c>
    </row>
    <row r="173" spans="1:14" ht="15.75" thickBot="1" x14ac:dyDescent="0.3">
      <c r="A173" s="114"/>
      <c r="B173" s="237" t="s">
        <v>123</v>
      </c>
      <c r="C173" s="238"/>
      <c r="D173" s="239"/>
      <c r="E173" s="85" t="s">
        <v>137</v>
      </c>
      <c r="F173" s="86">
        <v>1.5</v>
      </c>
      <c r="G173" s="87" t="s">
        <v>147</v>
      </c>
      <c r="H173" s="78"/>
      <c r="I173" s="78"/>
      <c r="J173" s="78"/>
      <c r="K173" s="78"/>
      <c r="L173" s="78"/>
      <c r="M173" s="78"/>
      <c r="N173" s="115"/>
    </row>
    <row r="174" spans="1:14" x14ac:dyDescent="0.25">
      <c r="A174" s="114"/>
      <c r="B174" s="79"/>
      <c r="C174" s="79"/>
      <c r="D174" s="79"/>
      <c r="E174" s="80"/>
      <c r="F174" s="81"/>
      <c r="G174" s="78"/>
      <c r="H174" s="78"/>
      <c r="I174" s="78"/>
      <c r="J174" s="78"/>
      <c r="K174" s="78"/>
      <c r="L174" s="78"/>
      <c r="M174" s="78"/>
      <c r="N174" s="115"/>
    </row>
    <row r="175" spans="1:14" ht="15" customHeight="1" x14ac:dyDescent="0.25">
      <c r="A175" s="114"/>
      <c r="B175" s="240" t="s">
        <v>104</v>
      </c>
      <c r="C175" s="241"/>
      <c r="D175" s="242"/>
      <c r="E175" s="246" t="s">
        <v>144</v>
      </c>
      <c r="F175" s="248" t="s">
        <v>145</v>
      </c>
      <c r="G175" s="78"/>
      <c r="H175" s="78" t="s">
        <v>0</v>
      </c>
      <c r="I175" s="78"/>
      <c r="J175" s="78"/>
      <c r="K175" s="78"/>
      <c r="L175" s="78"/>
      <c r="M175" s="78"/>
      <c r="N175" s="115"/>
    </row>
    <row r="176" spans="1:14" x14ac:dyDescent="0.25">
      <c r="A176" s="114"/>
      <c r="B176" s="243"/>
      <c r="C176" s="244"/>
      <c r="D176" s="245"/>
      <c r="E176" s="247"/>
      <c r="F176" s="248"/>
      <c r="G176" s="78"/>
      <c r="H176" s="78"/>
      <c r="I176" s="94" t="s">
        <v>146</v>
      </c>
      <c r="J176" s="78"/>
      <c r="K176" s="78"/>
      <c r="L176" s="78"/>
      <c r="M176" s="78"/>
      <c r="N176" s="115"/>
    </row>
    <row r="177" spans="1:14" x14ac:dyDescent="0.25">
      <c r="A177" s="114"/>
      <c r="B177" s="233" t="s">
        <v>105</v>
      </c>
      <c r="C177" s="234"/>
      <c r="D177" s="235"/>
      <c r="E177" s="97">
        <v>4</v>
      </c>
      <c r="F177" s="98">
        <v>1.8</v>
      </c>
      <c r="G177" s="99">
        <f>F165*F166*F167</f>
        <v>0.84500000000000008</v>
      </c>
      <c r="H177" s="100"/>
      <c r="I177" s="96">
        <f>ROUND(E177*F177*G177,2)</f>
        <v>6.08</v>
      </c>
      <c r="J177" s="95"/>
      <c r="K177" s="236" t="s">
        <v>156</v>
      </c>
      <c r="L177" s="236"/>
      <c r="M177" s="78"/>
      <c r="N177" s="115"/>
    </row>
    <row r="178" spans="1:14" x14ac:dyDescent="0.25">
      <c r="A178" s="114"/>
      <c r="B178" s="233" t="s">
        <v>112</v>
      </c>
      <c r="C178" s="234"/>
      <c r="D178" s="235"/>
      <c r="E178" s="97">
        <v>4</v>
      </c>
      <c r="F178" s="98">
        <f>M167</f>
        <v>2</v>
      </c>
      <c r="G178" s="99">
        <f>F165*F167*2*F168</f>
        <v>0.13</v>
      </c>
      <c r="H178" s="100"/>
      <c r="I178" s="96">
        <f t="shared" ref="I178:I183" si="6">ROUND(E178*F178*G178,2)</f>
        <v>1.04</v>
      </c>
      <c r="J178" s="95" t="s">
        <v>0</v>
      </c>
      <c r="K178" s="236" t="s">
        <v>150</v>
      </c>
      <c r="L178" s="236"/>
      <c r="M178" s="78"/>
      <c r="N178" s="115"/>
    </row>
    <row r="179" spans="1:14" x14ac:dyDescent="0.25">
      <c r="A179" s="114"/>
      <c r="B179" s="233" t="s">
        <v>106</v>
      </c>
      <c r="C179" s="234"/>
      <c r="D179" s="235"/>
      <c r="E179" s="97">
        <v>4</v>
      </c>
      <c r="F179" s="98">
        <f>M168</f>
        <v>2.4</v>
      </c>
      <c r="G179" s="99">
        <f>F166*F172*F173/2</f>
        <v>2.9249999999999998E-2</v>
      </c>
      <c r="H179" s="100"/>
      <c r="I179" s="96">
        <f t="shared" si="6"/>
        <v>0.28000000000000003</v>
      </c>
      <c r="J179" s="95"/>
      <c r="K179" s="236" t="s">
        <v>151</v>
      </c>
      <c r="L179" s="236"/>
      <c r="M179" s="78"/>
      <c r="N179" s="115"/>
    </row>
    <row r="180" spans="1:14" x14ac:dyDescent="0.25">
      <c r="A180" s="114"/>
      <c r="B180" s="233" t="s">
        <v>107</v>
      </c>
      <c r="C180" s="234" t="s">
        <v>0</v>
      </c>
      <c r="D180" s="235" t="s">
        <v>0</v>
      </c>
      <c r="E180" s="97">
        <v>4</v>
      </c>
      <c r="F180" s="98">
        <f>M168</f>
        <v>2.4</v>
      </c>
      <c r="G180" s="99">
        <f>F170*F169</f>
        <v>0.58399999999999996</v>
      </c>
      <c r="H180" s="100"/>
      <c r="I180" s="96">
        <f t="shared" si="6"/>
        <v>5.61</v>
      </c>
      <c r="J180" s="95"/>
      <c r="K180" s="236" t="s">
        <v>155</v>
      </c>
      <c r="L180" s="236"/>
      <c r="M180" s="78"/>
      <c r="N180" s="115"/>
    </row>
    <row r="181" spans="1:14" x14ac:dyDescent="0.25">
      <c r="A181" s="114"/>
      <c r="B181" s="233" t="s">
        <v>108</v>
      </c>
      <c r="C181" s="234"/>
      <c r="D181" s="235"/>
      <c r="E181" s="97">
        <v>3</v>
      </c>
      <c r="F181" s="98">
        <f>M169</f>
        <v>0.02</v>
      </c>
      <c r="G181" s="99">
        <f>F171*F169</f>
        <v>29.2</v>
      </c>
      <c r="H181" s="100"/>
      <c r="I181" s="96">
        <f t="shared" si="6"/>
        <v>1.75</v>
      </c>
      <c r="J181" s="95"/>
      <c r="K181" s="236" t="s">
        <v>154</v>
      </c>
      <c r="L181" s="236"/>
      <c r="M181" s="78"/>
      <c r="N181" s="115"/>
    </row>
    <row r="182" spans="1:14" x14ac:dyDescent="0.25">
      <c r="A182" s="114"/>
      <c r="B182" s="233" t="s">
        <v>109</v>
      </c>
      <c r="C182" s="234"/>
      <c r="D182" s="235"/>
      <c r="E182" s="97">
        <v>3</v>
      </c>
      <c r="F182" s="98">
        <f>M170</f>
        <v>0.2</v>
      </c>
      <c r="G182" s="99">
        <f>F169</f>
        <v>5.84</v>
      </c>
      <c r="H182" s="100"/>
      <c r="I182" s="96">
        <f t="shared" si="6"/>
        <v>3.5</v>
      </c>
      <c r="J182" s="95"/>
      <c r="K182" s="236" t="s">
        <v>153</v>
      </c>
      <c r="L182" s="236"/>
      <c r="M182" s="78"/>
      <c r="N182" s="115"/>
    </row>
    <row r="183" spans="1:14" x14ac:dyDescent="0.25">
      <c r="A183" s="114"/>
      <c r="B183" s="233" t="s">
        <v>110</v>
      </c>
      <c r="C183" s="234"/>
      <c r="D183" s="235"/>
      <c r="E183" s="97">
        <v>1</v>
      </c>
      <c r="F183" s="98">
        <f>M171</f>
        <v>0.1</v>
      </c>
      <c r="G183" s="99">
        <f>F169</f>
        <v>5.84</v>
      </c>
      <c r="H183" s="100"/>
      <c r="I183" s="96">
        <f t="shared" si="6"/>
        <v>0.57999999999999996</v>
      </c>
      <c r="J183" s="95"/>
      <c r="K183" s="236" t="s">
        <v>152</v>
      </c>
      <c r="L183" s="236"/>
      <c r="M183" s="78"/>
      <c r="N183" s="115"/>
    </row>
    <row r="184" spans="1:14" ht="15.75" thickBot="1" x14ac:dyDescent="0.3">
      <c r="A184" s="114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115"/>
    </row>
    <row r="185" spans="1:14" ht="15.75" thickBot="1" x14ac:dyDescent="0.3">
      <c r="A185" s="114"/>
      <c r="B185" s="249" t="s">
        <v>111</v>
      </c>
      <c r="C185" s="250"/>
      <c r="D185" s="250"/>
      <c r="E185" s="250"/>
      <c r="F185" s="250"/>
      <c r="G185" s="250"/>
      <c r="H185" s="250"/>
      <c r="I185" s="250"/>
      <c r="J185" s="107">
        <f>SUM(I177:I183)</f>
        <v>18.84</v>
      </c>
      <c r="K185" s="78" t="s">
        <v>0</v>
      </c>
      <c r="L185" s="78"/>
      <c r="M185" s="120" t="s">
        <v>0</v>
      </c>
      <c r="N185" s="121"/>
    </row>
    <row r="186" spans="1:14" ht="15.75" thickBot="1" x14ac:dyDescent="0.3">
      <c r="A186" s="117"/>
      <c r="B186" s="118"/>
      <c r="C186" s="118"/>
      <c r="D186" s="118"/>
      <c r="E186" s="118"/>
      <c r="F186" s="118"/>
      <c r="G186" s="118"/>
      <c r="H186" s="118"/>
      <c r="I186" s="118"/>
      <c r="J186" s="118"/>
      <c r="K186" s="122"/>
      <c r="L186" s="118"/>
      <c r="M186" s="118"/>
      <c r="N186" s="119"/>
    </row>
    <row r="187" spans="1:14" x14ac:dyDescent="0.25">
      <c r="A187" s="111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3"/>
    </row>
    <row r="188" spans="1:14" ht="28.5" x14ac:dyDescent="0.45">
      <c r="A188" s="114"/>
      <c r="B188" s="78"/>
      <c r="C188" s="223" t="s">
        <v>179</v>
      </c>
      <c r="D188" s="223"/>
      <c r="E188" s="223"/>
      <c r="F188" s="223"/>
      <c r="G188" s="223"/>
      <c r="H188" s="223"/>
      <c r="I188" s="78"/>
      <c r="J188" s="78"/>
      <c r="K188" s="78"/>
      <c r="L188" s="78"/>
      <c r="M188" s="78"/>
      <c r="N188" s="115"/>
    </row>
    <row r="189" spans="1:14" ht="15.75" thickBot="1" x14ac:dyDescent="0.3">
      <c r="A189" s="114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115"/>
    </row>
    <row r="190" spans="1:14" ht="16.5" thickBot="1" x14ac:dyDescent="0.3">
      <c r="A190" s="114"/>
      <c r="B190" s="224" t="s">
        <v>162</v>
      </c>
      <c r="C190" s="225"/>
      <c r="D190" s="225"/>
      <c r="E190" s="226"/>
      <c r="F190" s="224" t="s">
        <v>149</v>
      </c>
      <c r="G190" s="226"/>
      <c r="H190" s="78"/>
      <c r="I190" s="224" t="s">
        <v>113</v>
      </c>
      <c r="J190" s="225"/>
      <c r="K190" s="225"/>
      <c r="L190" s="225"/>
      <c r="M190" s="225"/>
      <c r="N190" s="226"/>
    </row>
    <row r="191" spans="1:14" x14ac:dyDescent="0.25">
      <c r="A191" s="114"/>
      <c r="B191" s="227"/>
      <c r="C191" s="228"/>
      <c r="D191" s="228"/>
      <c r="E191" s="228"/>
      <c r="F191" s="228"/>
      <c r="G191" s="229"/>
      <c r="H191" s="78"/>
      <c r="I191" s="227"/>
      <c r="J191" s="228"/>
      <c r="K191" s="228"/>
      <c r="L191" s="228"/>
      <c r="M191" s="88" t="s">
        <v>0</v>
      </c>
      <c r="N191" s="89" t="s">
        <v>114</v>
      </c>
    </row>
    <row r="192" spans="1:14" x14ac:dyDescent="0.25">
      <c r="A192" s="114"/>
      <c r="B192" s="230" t="s">
        <v>115</v>
      </c>
      <c r="C192" s="231"/>
      <c r="D192" s="232"/>
      <c r="E192" s="82" t="s">
        <v>143</v>
      </c>
      <c r="F192" s="83">
        <v>2.8</v>
      </c>
      <c r="G192" s="84" t="s">
        <v>147</v>
      </c>
      <c r="H192" s="78"/>
      <c r="I192" s="230" t="s">
        <v>124</v>
      </c>
      <c r="J192" s="231"/>
      <c r="K192" s="231"/>
      <c r="L192" s="232"/>
      <c r="M192" s="90">
        <v>1.8</v>
      </c>
      <c r="N192" s="91" t="s">
        <v>140</v>
      </c>
    </row>
    <row r="193" spans="1:14" x14ac:dyDescent="0.25">
      <c r="A193" s="114"/>
      <c r="B193" s="230" t="s">
        <v>116</v>
      </c>
      <c r="C193" s="231"/>
      <c r="D193" s="232"/>
      <c r="E193" s="82" t="s">
        <v>131</v>
      </c>
      <c r="F193" s="83">
        <v>0.13</v>
      </c>
      <c r="G193" s="84" t="s">
        <v>147</v>
      </c>
      <c r="H193" s="78"/>
      <c r="I193" s="230" t="s">
        <v>125</v>
      </c>
      <c r="J193" s="231"/>
      <c r="K193" s="231"/>
      <c r="L193" s="232"/>
      <c r="M193" s="90">
        <v>1.35</v>
      </c>
      <c r="N193" s="91" t="s">
        <v>140</v>
      </c>
    </row>
    <row r="194" spans="1:14" x14ac:dyDescent="0.25">
      <c r="A194" s="114"/>
      <c r="B194" s="230" t="s">
        <v>117</v>
      </c>
      <c r="C194" s="231"/>
      <c r="D194" s="232"/>
      <c r="E194" s="82" t="s">
        <v>132</v>
      </c>
      <c r="F194" s="83">
        <v>2.6</v>
      </c>
      <c r="G194" s="84" t="s">
        <v>147</v>
      </c>
      <c r="H194" s="78"/>
      <c r="I194" s="230" t="s">
        <v>126</v>
      </c>
      <c r="J194" s="231"/>
      <c r="K194" s="231"/>
      <c r="L194" s="232"/>
      <c r="M194" s="90">
        <v>2</v>
      </c>
      <c r="N194" s="91" t="s">
        <v>140</v>
      </c>
    </row>
    <row r="195" spans="1:14" x14ac:dyDescent="0.25">
      <c r="A195" s="114"/>
      <c r="B195" s="230" t="s">
        <v>118</v>
      </c>
      <c r="C195" s="231"/>
      <c r="D195" s="232"/>
      <c r="E195" s="82" t="s">
        <v>133</v>
      </c>
      <c r="F195" s="83">
        <v>0.01</v>
      </c>
      <c r="G195" s="84" t="s">
        <v>147</v>
      </c>
      <c r="H195" s="78"/>
      <c r="I195" s="230" t="s">
        <v>127</v>
      </c>
      <c r="J195" s="231"/>
      <c r="K195" s="231"/>
      <c r="L195" s="232"/>
      <c r="M195" s="90">
        <v>2.4</v>
      </c>
      <c r="N195" s="91" t="s">
        <v>140</v>
      </c>
    </row>
    <row r="196" spans="1:14" x14ac:dyDescent="0.25">
      <c r="A196" s="114"/>
      <c r="B196" s="230" t="s">
        <v>119</v>
      </c>
      <c r="C196" s="231"/>
      <c r="D196" s="232"/>
      <c r="E196" s="82" t="s">
        <v>134</v>
      </c>
      <c r="F196" s="83">
        <v>8.84</v>
      </c>
      <c r="G196" s="84" t="s">
        <v>148</v>
      </c>
      <c r="H196" s="78"/>
      <c r="I196" s="230" t="s">
        <v>128</v>
      </c>
      <c r="J196" s="231"/>
      <c r="K196" s="231"/>
      <c r="L196" s="232"/>
      <c r="M196" s="90">
        <v>0.02</v>
      </c>
      <c r="N196" s="91" t="s">
        <v>141</v>
      </c>
    </row>
    <row r="197" spans="1:14" x14ac:dyDescent="0.25">
      <c r="A197" s="114"/>
      <c r="B197" s="230" t="s">
        <v>120</v>
      </c>
      <c r="C197" s="231"/>
      <c r="D197" s="232"/>
      <c r="E197" s="82" t="s">
        <v>138</v>
      </c>
      <c r="F197" s="83">
        <v>0.1</v>
      </c>
      <c r="G197" s="84" t="s">
        <v>147</v>
      </c>
      <c r="H197" s="78"/>
      <c r="I197" s="230" t="s">
        <v>129</v>
      </c>
      <c r="J197" s="231"/>
      <c r="K197" s="231"/>
      <c r="L197" s="232"/>
      <c r="M197" s="90">
        <v>0.2</v>
      </c>
      <c r="N197" s="91" t="s">
        <v>142</v>
      </c>
    </row>
    <row r="198" spans="1:14" x14ac:dyDescent="0.25">
      <c r="A198" s="114"/>
      <c r="B198" s="230" t="s">
        <v>121</v>
      </c>
      <c r="C198" s="231"/>
      <c r="D198" s="232"/>
      <c r="E198" s="82" t="s">
        <v>135</v>
      </c>
      <c r="F198" s="83">
        <v>5</v>
      </c>
      <c r="G198" s="84" t="s">
        <v>170</v>
      </c>
      <c r="H198" s="78"/>
      <c r="I198" s="230" t="s">
        <v>139</v>
      </c>
      <c r="J198" s="231"/>
      <c r="K198" s="231"/>
      <c r="L198" s="232"/>
      <c r="M198" s="90">
        <v>0.1</v>
      </c>
      <c r="N198" s="91" t="s">
        <v>142</v>
      </c>
    </row>
    <row r="199" spans="1:14" ht="15.75" thickBot="1" x14ac:dyDescent="0.3">
      <c r="A199" s="114"/>
      <c r="B199" s="230" t="s">
        <v>122</v>
      </c>
      <c r="C199" s="231"/>
      <c r="D199" s="232"/>
      <c r="E199" s="82" t="s">
        <v>136</v>
      </c>
      <c r="F199" s="83">
        <v>0.3</v>
      </c>
      <c r="G199" s="84" t="s">
        <v>147</v>
      </c>
      <c r="H199" s="78"/>
      <c r="I199" s="237" t="s">
        <v>130</v>
      </c>
      <c r="J199" s="238"/>
      <c r="K199" s="238"/>
      <c r="L199" s="239"/>
      <c r="M199" s="92">
        <v>0.3</v>
      </c>
      <c r="N199" s="93" t="s">
        <v>142</v>
      </c>
    </row>
    <row r="200" spans="1:14" ht="15.75" thickBot="1" x14ac:dyDescent="0.3">
      <c r="A200" s="114"/>
      <c r="B200" s="237" t="s">
        <v>123</v>
      </c>
      <c r="C200" s="238"/>
      <c r="D200" s="239"/>
      <c r="E200" s="85" t="s">
        <v>137</v>
      </c>
      <c r="F200" s="86">
        <v>1.5</v>
      </c>
      <c r="G200" s="87" t="s">
        <v>147</v>
      </c>
      <c r="H200" s="78"/>
      <c r="I200" s="78"/>
      <c r="J200" s="78"/>
      <c r="K200" s="78"/>
      <c r="L200" s="78"/>
      <c r="M200" s="78"/>
      <c r="N200" s="115"/>
    </row>
    <row r="201" spans="1:14" x14ac:dyDescent="0.25">
      <c r="A201" s="114"/>
      <c r="B201" s="79"/>
      <c r="C201" s="79"/>
      <c r="D201" s="79"/>
      <c r="E201" s="80"/>
      <c r="F201" s="81"/>
      <c r="G201" s="78"/>
      <c r="H201" s="78"/>
      <c r="I201" s="78"/>
      <c r="J201" s="78"/>
      <c r="K201" s="78"/>
      <c r="L201" s="78"/>
      <c r="M201" s="78"/>
      <c r="N201" s="115"/>
    </row>
    <row r="202" spans="1:14" ht="15" customHeight="1" x14ac:dyDescent="0.25">
      <c r="A202" s="114"/>
      <c r="B202" s="240" t="s">
        <v>104</v>
      </c>
      <c r="C202" s="241"/>
      <c r="D202" s="242"/>
      <c r="E202" s="246" t="s">
        <v>144</v>
      </c>
      <c r="F202" s="248" t="s">
        <v>145</v>
      </c>
      <c r="G202" s="78"/>
      <c r="H202" s="78" t="s">
        <v>0</v>
      </c>
      <c r="I202" s="78"/>
      <c r="J202" s="78"/>
      <c r="K202" s="78"/>
      <c r="L202" s="78"/>
      <c r="M202" s="78"/>
      <c r="N202" s="115"/>
    </row>
    <row r="203" spans="1:14" x14ac:dyDescent="0.25">
      <c r="A203" s="114"/>
      <c r="B203" s="243"/>
      <c r="C203" s="244"/>
      <c r="D203" s="245"/>
      <c r="E203" s="247"/>
      <c r="F203" s="248"/>
      <c r="G203" s="78"/>
      <c r="H203" s="78"/>
      <c r="I203" s="94" t="s">
        <v>146</v>
      </c>
      <c r="J203" s="78"/>
      <c r="K203" s="78"/>
      <c r="L203" s="78"/>
      <c r="M203" s="78"/>
      <c r="N203" s="115"/>
    </row>
    <row r="204" spans="1:14" x14ac:dyDescent="0.25">
      <c r="A204" s="114"/>
      <c r="B204" s="233" t="s">
        <v>105</v>
      </c>
      <c r="C204" s="234"/>
      <c r="D204" s="235"/>
      <c r="E204" s="97">
        <v>4</v>
      </c>
      <c r="F204" s="98">
        <v>1.8</v>
      </c>
      <c r="G204" s="99">
        <f>F192*F193*F194</f>
        <v>0.94640000000000002</v>
      </c>
      <c r="H204" s="100"/>
      <c r="I204" s="96">
        <f>ROUND(E204*F204*G204,2)</f>
        <v>6.81</v>
      </c>
      <c r="J204" s="95"/>
      <c r="K204" s="236" t="s">
        <v>156</v>
      </c>
      <c r="L204" s="236"/>
      <c r="M204" s="78"/>
      <c r="N204" s="115"/>
    </row>
    <row r="205" spans="1:14" x14ac:dyDescent="0.25">
      <c r="A205" s="114"/>
      <c r="B205" s="233" t="s">
        <v>112</v>
      </c>
      <c r="C205" s="234"/>
      <c r="D205" s="235"/>
      <c r="E205" s="97">
        <v>4</v>
      </c>
      <c r="F205" s="98">
        <f>M194</f>
        <v>2</v>
      </c>
      <c r="G205" s="99">
        <f>F192*F194*2*F195</f>
        <v>0.14559999999999998</v>
      </c>
      <c r="H205" s="100"/>
      <c r="I205" s="96">
        <f t="shared" ref="I205:I210" si="7">ROUND(E205*F205*G205,2)</f>
        <v>1.1599999999999999</v>
      </c>
      <c r="J205" s="95" t="s">
        <v>0</v>
      </c>
      <c r="K205" s="236" t="s">
        <v>150</v>
      </c>
      <c r="L205" s="236"/>
      <c r="M205" s="78"/>
      <c r="N205" s="115"/>
    </row>
    <row r="206" spans="1:14" x14ac:dyDescent="0.25">
      <c r="A206" s="114"/>
      <c r="B206" s="233" t="s">
        <v>106</v>
      </c>
      <c r="C206" s="234"/>
      <c r="D206" s="235"/>
      <c r="E206" s="97">
        <v>4</v>
      </c>
      <c r="F206" s="98">
        <f>M195</f>
        <v>2.4</v>
      </c>
      <c r="G206" s="99">
        <f>F193*F199*F200/2</f>
        <v>2.9249999999999998E-2</v>
      </c>
      <c r="H206" s="100"/>
      <c r="I206" s="96">
        <f t="shared" si="7"/>
        <v>0.28000000000000003</v>
      </c>
      <c r="J206" s="95"/>
      <c r="K206" s="236" t="s">
        <v>151</v>
      </c>
      <c r="L206" s="236"/>
      <c r="M206" s="78"/>
      <c r="N206" s="115"/>
    </row>
    <row r="207" spans="1:14" x14ac:dyDescent="0.25">
      <c r="A207" s="114"/>
      <c r="B207" s="233" t="s">
        <v>107</v>
      </c>
      <c r="C207" s="234" t="s">
        <v>0</v>
      </c>
      <c r="D207" s="235" t="s">
        <v>0</v>
      </c>
      <c r="E207" s="97">
        <v>4</v>
      </c>
      <c r="F207" s="98">
        <f>M195</f>
        <v>2.4</v>
      </c>
      <c r="G207" s="99">
        <f>F197*F196</f>
        <v>0.88400000000000001</v>
      </c>
      <c r="H207" s="100"/>
      <c r="I207" s="96">
        <f t="shared" si="7"/>
        <v>8.49</v>
      </c>
      <c r="J207" s="95"/>
      <c r="K207" s="236" t="s">
        <v>155</v>
      </c>
      <c r="L207" s="236"/>
      <c r="M207" s="78"/>
      <c r="N207" s="115"/>
    </row>
    <row r="208" spans="1:14" x14ac:dyDescent="0.25">
      <c r="A208" s="114"/>
      <c r="B208" s="233" t="s">
        <v>108</v>
      </c>
      <c r="C208" s="234"/>
      <c r="D208" s="235"/>
      <c r="E208" s="97">
        <v>3</v>
      </c>
      <c r="F208" s="98">
        <f>M196</f>
        <v>0.02</v>
      </c>
      <c r="G208" s="99">
        <f>F198*F196</f>
        <v>44.2</v>
      </c>
      <c r="H208" s="100"/>
      <c r="I208" s="96">
        <f t="shared" si="7"/>
        <v>2.65</v>
      </c>
      <c r="J208" s="95"/>
      <c r="K208" s="236" t="s">
        <v>154</v>
      </c>
      <c r="L208" s="236"/>
      <c r="M208" s="78"/>
      <c r="N208" s="115"/>
    </row>
    <row r="209" spans="1:14" x14ac:dyDescent="0.25">
      <c r="A209" s="114"/>
      <c r="B209" s="233" t="s">
        <v>109</v>
      </c>
      <c r="C209" s="234"/>
      <c r="D209" s="235"/>
      <c r="E209" s="97">
        <v>3</v>
      </c>
      <c r="F209" s="98">
        <f>M197</f>
        <v>0.2</v>
      </c>
      <c r="G209" s="99">
        <f>F196</f>
        <v>8.84</v>
      </c>
      <c r="H209" s="100"/>
      <c r="I209" s="96">
        <f t="shared" si="7"/>
        <v>5.3</v>
      </c>
      <c r="J209" s="95"/>
      <c r="K209" s="236" t="s">
        <v>153</v>
      </c>
      <c r="L209" s="236"/>
      <c r="M209" s="78"/>
      <c r="N209" s="115"/>
    </row>
    <row r="210" spans="1:14" x14ac:dyDescent="0.25">
      <c r="A210" s="114"/>
      <c r="B210" s="233" t="s">
        <v>110</v>
      </c>
      <c r="C210" s="234"/>
      <c r="D210" s="235"/>
      <c r="E210" s="97">
        <v>1</v>
      </c>
      <c r="F210" s="98">
        <f>M198</f>
        <v>0.1</v>
      </c>
      <c r="G210" s="99">
        <f>F196</f>
        <v>8.84</v>
      </c>
      <c r="H210" s="100"/>
      <c r="I210" s="96">
        <f t="shared" si="7"/>
        <v>0.88</v>
      </c>
      <c r="J210" s="95"/>
      <c r="K210" s="236" t="s">
        <v>152</v>
      </c>
      <c r="L210" s="236"/>
      <c r="M210" s="78"/>
      <c r="N210" s="115"/>
    </row>
    <row r="211" spans="1:14" ht="15.75" thickBot="1" x14ac:dyDescent="0.3">
      <c r="A211" s="114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115"/>
    </row>
    <row r="212" spans="1:14" ht="15.75" thickBot="1" x14ac:dyDescent="0.3">
      <c r="A212" s="114"/>
      <c r="B212" s="249" t="s">
        <v>111</v>
      </c>
      <c r="C212" s="250"/>
      <c r="D212" s="250"/>
      <c r="E212" s="250"/>
      <c r="F212" s="250"/>
      <c r="G212" s="250"/>
      <c r="H212" s="250"/>
      <c r="I212" s="250"/>
      <c r="J212" s="107">
        <f>SUM(I204:I210)</f>
        <v>25.57</v>
      </c>
      <c r="K212" s="78" t="s">
        <v>0</v>
      </c>
      <c r="L212" s="78"/>
      <c r="M212" s="120" t="s">
        <v>0</v>
      </c>
      <c r="N212" s="121"/>
    </row>
    <row r="213" spans="1:14" ht="15.75" thickBot="1" x14ac:dyDescent="0.3">
      <c r="A213" s="117"/>
      <c r="B213" s="118"/>
      <c r="C213" s="118"/>
      <c r="D213" s="118"/>
      <c r="E213" s="118"/>
      <c r="F213" s="118"/>
      <c r="G213" s="118"/>
      <c r="H213" s="118"/>
      <c r="I213" s="118"/>
      <c r="J213" s="118"/>
      <c r="K213" s="122"/>
      <c r="L213" s="118"/>
      <c r="M213" s="118"/>
      <c r="N213" s="119"/>
    </row>
    <row r="214" spans="1:14" x14ac:dyDescent="0.25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3"/>
    </row>
    <row r="215" spans="1:14" ht="28.5" x14ac:dyDescent="0.45">
      <c r="A215" s="114"/>
      <c r="B215" s="78"/>
      <c r="C215" s="223" t="s">
        <v>180</v>
      </c>
      <c r="D215" s="223"/>
      <c r="E215" s="223"/>
      <c r="F215" s="223"/>
      <c r="G215" s="223"/>
      <c r="H215" s="223"/>
      <c r="I215" s="78"/>
      <c r="J215" s="78"/>
      <c r="K215" s="78"/>
      <c r="L215" s="78"/>
      <c r="M215" s="78"/>
      <c r="N215" s="115"/>
    </row>
    <row r="216" spans="1:14" ht="15.75" thickBot="1" x14ac:dyDescent="0.3">
      <c r="A216" s="114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115"/>
    </row>
    <row r="217" spans="1:14" ht="16.5" thickBot="1" x14ac:dyDescent="0.3">
      <c r="A217" s="114"/>
      <c r="B217" s="224" t="s">
        <v>162</v>
      </c>
      <c r="C217" s="225"/>
      <c r="D217" s="225"/>
      <c r="E217" s="226"/>
      <c r="F217" s="224" t="s">
        <v>149</v>
      </c>
      <c r="G217" s="226"/>
      <c r="H217" s="78"/>
      <c r="I217" s="224" t="s">
        <v>113</v>
      </c>
      <c r="J217" s="225"/>
      <c r="K217" s="225"/>
      <c r="L217" s="225"/>
      <c r="M217" s="225"/>
      <c r="N217" s="226"/>
    </row>
    <row r="218" spans="1:14" x14ac:dyDescent="0.25">
      <c r="A218" s="114"/>
      <c r="B218" s="227"/>
      <c r="C218" s="228"/>
      <c r="D218" s="228"/>
      <c r="E218" s="228"/>
      <c r="F218" s="228"/>
      <c r="G218" s="229"/>
      <c r="H218" s="78"/>
      <c r="I218" s="227"/>
      <c r="J218" s="228"/>
      <c r="K218" s="228"/>
      <c r="L218" s="228"/>
      <c r="M218" s="88" t="s">
        <v>0</v>
      </c>
      <c r="N218" s="89" t="s">
        <v>114</v>
      </c>
    </row>
    <row r="219" spans="1:14" x14ac:dyDescent="0.25">
      <c r="A219" s="114"/>
      <c r="B219" s="230" t="s">
        <v>115</v>
      </c>
      <c r="C219" s="231"/>
      <c r="D219" s="232"/>
      <c r="E219" s="82" t="s">
        <v>143</v>
      </c>
      <c r="F219" s="83">
        <v>1.25</v>
      </c>
      <c r="G219" s="84" t="s">
        <v>147</v>
      </c>
      <c r="H219" s="78"/>
      <c r="I219" s="230" t="s">
        <v>124</v>
      </c>
      <c r="J219" s="231"/>
      <c r="K219" s="231"/>
      <c r="L219" s="232"/>
      <c r="M219" s="90">
        <v>1.8</v>
      </c>
      <c r="N219" s="91" t="s">
        <v>140</v>
      </c>
    </row>
    <row r="220" spans="1:14" x14ac:dyDescent="0.25">
      <c r="A220" s="114"/>
      <c r="B220" s="230" t="s">
        <v>116</v>
      </c>
      <c r="C220" s="231"/>
      <c r="D220" s="232"/>
      <c r="E220" s="82" t="s">
        <v>131</v>
      </c>
      <c r="F220" s="83">
        <v>0.13</v>
      </c>
      <c r="G220" s="84" t="s">
        <v>147</v>
      </c>
      <c r="H220" s="78"/>
      <c r="I220" s="230" t="s">
        <v>125</v>
      </c>
      <c r="J220" s="231"/>
      <c r="K220" s="231"/>
      <c r="L220" s="232"/>
      <c r="M220" s="90">
        <v>1.35</v>
      </c>
      <c r="N220" s="91" t="s">
        <v>140</v>
      </c>
    </row>
    <row r="221" spans="1:14" x14ac:dyDescent="0.25">
      <c r="A221" s="114"/>
      <c r="B221" s="230" t="s">
        <v>117</v>
      </c>
      <c r="C221" s="231"/>
      <c r="D221" s="232"/>
      <c r="E221" s="82" t="s">
        <v>132</v>
      </c>
      <c r="F221" s="83">
        <v>2.6</v>
      </c>
      <c r="G221" s="84" t="s">
        <v>147</v>
      </c>
      <c r="H221" s="78"/>
      <c r="I221" s="230" t="s">
        <v>126</v>
      </c>
      <c r="J221" s="231"/>
      <c r="K221" s="231"/>
      <c r="L221" s="232"/>
      <c r="M221" s="90">
        <v>2</v>
      </c>
      <c r="N221" s="91" t="s">
        <v>140</v>
      </c>
    </row>
    <row r="222" spans="1:14" x14ac:dyDescent="0.25">
      <c r="A222" s="114"/>
      <c r="B222" s="230" t="s">
        <v>118</v>
      </c>
      <c r="C222" s="231"/>
      <c r="D222" s="232"/>
      <c r="E222" s="82" t="s">
        <v>133</v>
      </c>
      <c r="F222" s="83">
        <v>0.01</v>
      </c>
      <c r="G222" s="84" t="s">
        <v>147</v>
      </c>
      <c r="H222" s="78"/>
      <c r="I222" s="230" t="s">
        <v>127</v>
      </c>
      <c r="J222" s="231"/>
      <c r="K222" s="231"/>
      <c r="L222" s="232"/>
      <c r="M222" s="90">
        <v>2.4</v>
      </c>
      <c r="N222" s="91" t="s">
        <v>140</v>
      </c>
    </row>
    <row r="223" spans="1:14" x14ac:dyDescent="0.25">
      <c r="A223" s="114"/>
      <c r="B223" s="230" t="s">
        <v>119</v>
      </c>
      <c r="C223" s="231"/>
      <c r="D223" s="232"/>
      <c r="E223" s="82" t="s">
        <v>134</v>
      </c>
      <c r="F223" s="83">
        <v>2.8</v>
      </c>
      <c r="G223" s="84" t="s">
        <v>148</v>
      </c>
      <c r="H223" s="78"/>
      <c r="I223" s="230" t="s">
        <v>128</v>
      </c>
      <c r="J223" s="231"/>
      <c r="K223" s="231"/>
      <c r="L223" s="232"/>
      <c r="M223" s="90">
        <v>0.02</v>
      </c>
      <c r="N223" s="91" t="s">
        <v>141</v>
      </c>
    </row>
    <row r="224" spans="1:14" x14ac:dyDescent="0.25">
      <c r="A224" s="114"/>
      <c r="B224" s="230" t="s">
        <v>120</v>
      </c>
      <c r="C224" s="231"/>
      <c r="D224" s="232"/>
      <c r="E224" s="82" t="s">
        <v>138</v>
      </c>
      <c r="F224" s="83">
        <v>0.1</v>
      </c>
      <c r="G224" s="84" t="s">
        <v>147</v>
      </c>
      <c r="H224" s="78"/>
      <c r="I224" s="230" t="s">
        <v>129</v>
      </c>
      <c r="J224" s="231"/>
      <c r="K224" s="231"/>
      <c r="L224" s="232"/>
      <c r="M224" s="90">
        <v>0.2</v>
      </c>
      <c r="N224" s="91" t="s">
        <v>142</v>
      </c>
    </row>
    <row r="225" spans="1:14" x14ac:dyDescent="0.25">
      <c r="A225" s="114"/>
      <c r="B225" s="230" t="s">
        <v>121</v>
      </c>
      <c r="C225" s="231"/>
      <c r="D225" s="232"/>
      <c r="E225" s="82" t="s">
        <v>135</v>
      </c>
      <c r="F225" s="83">
        <v>5</v>
      </c>
      <c r="G225" s="84" t="s">
        <v>170</v>
      </c>
      <c r="H225" s="78"/>
      <c r="I225" s="230" t="s">
        <v>139</v>
      </c>
      <c r="J225" s="231"/>
      <c r="K225" s="231"/>
      <c r="L225" s="232"/>
      <c r="M225" s="90">
        <v>0.1</v>
      </c>
      <c r="N225" s="91" t="s">
        <v>142</v>
      </c>
    </row>
    <row r="226" spans="1:14" ht="15.75" thickBot="1" x14ac:dyDescent="0.3">
      <c r="A226" s="114"/>
      <c r="B226" s="230" t="s">
        <v>122</v>
      </c>
      <c r="C226" s="231"/>
      <c r="D226" s="232"/>
      <c r="E226" s="82" t="s">
        <v>136</v>
      </c>
      <c r="F226" s="83">
        <v>0.3</v>
      </c>
      <c r="G226" s="84" t="s">
        <v>147</v>
      </c>
      <c r="H226" s="78"/>
      <c r="I226" s="237" t="s">
        <v>130</v>
      </c>
      <c r="J226" s="238"/>
      <c r="K226" s="238"/>
      <c r="L226" s="239"/>
      <c r="M226" s="92">
        <v>0.3</v>
      </c>
      <c r="N226" s="93" t="s">
        <v>142</v>
      </c>
    </row>
    <row r="227" spans="1:14" ht="15.75" thickBot="1" x14ac:dyDescent="0.3">
      <c r="A227" s="114"/>
      <c r="B227" s="237" t="s">
        <v>123</v>
      </c>
      <c r="C227" s="238"/>
      <c r="D227" s="239"/>
      <c r="E227" s="85" t="s">
        <v>137</v>
      </c>
      <c r="F227" s="86">
        <v>1.5</v>
      </c>
      <c r="G227" s="87" t="s">
        <v>147</v>
      </c>
      <c r="H227" s="78"/>
      <c r="I227" s="78"/>
      <c r="J227" s="78"/>
      <c r="K227" s="78"/>
      <c r="L227" s="78"/>
      <c r="M227" s="78"/>
      <c r="N227" s="115"/>
    </row>
    <row r="228" spans="1:14" x14ac:dyDescent="0.25">
      <c r="A228" s="114"/>
      <c r="B228" s="79"/>
      <c r="C228" s="79"/>
      <c r="D228" s="79"/>
      <c r="E228" s="80"/>
      <c r="F228" s="81"/>
      <c r="G228" s="78"/>
      <c r="H228" s="78"/>
      <c r="I228" s="78"/>
      <c r="J228" s="78"/>
      <c r="K228" s="78"/>
      <c r="L228" s="78"/>
      <c r="M228" s="78"/>
      <c r="N228" s="115"/>
    </row>
    <row r="229" spans="1:14" ht="15" customHeight="1" x14ac:dyDescent="0.25">
      <c r="A229" s="114"/>
      <c r="B229" s="240" t="s">
        <v>104</v>
      </c>
      <c r="C229" s="241"/>
      <c r="D229" s="242"/>
      <c r="E229" s="246" t="s">
        <v>144</v>
      </c>
      <c r="F229" s="248" t="s">
        <v>145</v>
      </c>
      <c r="G229" s="78"/>
      <c r="H229" s="78" t="s">
        <v>0</v>
      </c>
      <c r="I229" s="78"/>
      <c r="J229" s="78"/>
      <c r="K229" s="78"/>
      <c r="L229" s="78"/>
      <c r="M229" s="78"/>
      <c r="N229" s="115"/>
    </row>
    <row r="230" spans="1:14" x14ac:dyDescent="0.25">
      <c r="A230" s="114"/>
      <c r="B230" s="243"/>
      <c r="C230" s="244"/>
      <c r="D230" s="245"/>
      <c r="E230" s="247"/>
      <c r="F230" s="248"/>
      <c r="G230" s="78"/>
      <c r="H230" s="78"/>
      <c r="I230" s="94" t="s">
        <v>146</v>
      </c>
      <c r="J230" s="78"/>
      <c r="K230" s="78"/>
      <c r="L230" s="78"/>
      <c r="M230" s="78"/>
      <c r="N230" s="115"/>
    </row>
    <row r="231" spans="1:14" x14ac:dyDescent="0.25">
      <c r="A231" s="114"/>
      <c r="B231" s="233" t="s">
        <v>105</v>
      </c>
      <c r="C231" s="234"/>
      <c r="D231" s="235"/>
      <c r="E231" s="97">
        <v>4</v>
      </c>
      <c r="F231" s="98">
        <v>1.8</v>
      </c>
      <c r="G231" s="99">
        <f>F219*F220*F221</f>
        <v>0.42250000000000004</v>
      </c>
      <c r="H231" s="100"/>
      <c r="I231" s="96">
        <f>ROUND(E231*F231*G231,2)</f>
        <v>3.04</v>
      </c>
      <c r="J231" s="95"/>
      <c r="K231" s="236" t="s">
        <v>156</v>
      </c>
      <c r="L231" s="236"/>
      <c r="M231" s="78"/>
      <c r="N231" s="115"/>
    </row>
    <row r="232" spans="1:14" x14ac:dyDescent="0.25">
      <c r="A232" s="114"/>
      <c r="B232" s="233" t="s">
        <v>112</v>
      </c>
      <c r="C232" s="234"/>
      <c r="D232" s="235"/>
      <c r="E232" s="97">
        <v>4</v>
      </c>
      <c r="F232" s="98">
        <f>M221</f>
        <v>2</v>
      </c>
      <c r="G232" s="99">
        <f>F219*F221*2*F222</f>
        <v>6.5000000000000002E-2</v>
      </c>
      <c r="H232" s="100"/>
      <c r="I232" s="96">
        <f t="shared" ref="I232:I237" si="8">ROUND(E232*F232*G232,2)</f>
        <v>0.52</v>
      </c>
      <c r="J232" s="95" t="s">
        <v>0</v>
      </c>
      <c r="K232" s="236" t="s">
        <v>150</v>
      </c>
      <c r="L232" s="236"/>
      <c r="M232" s="78"/>
      <c r="N232" s="115"/>
    </row>
    <row r="233" spans="1:14" x14ac:dyDescent="0.25">
      <c r="A233" s="114"/>
      <c r="B233" s="233" t="s">
        <v>106</v>
      </c>
      <c r="C233" s="234"/>
      <c r="D233" s="235"/>
      <c r="E233" s="97">
        <v>4</v>
      </c>
      <c r="F233" s="98">
        <f>M222</f>
        <v>2.4</v>
      </c>
      <c r="G233" s="99">
        <f>F220*F226*F227/2</f>
        <v>2.9249999999999998E-2</v>
      </c>
      <c r="H233" s="100"/>
      <c r="I233" s="96">
        <f t="shared" si="8"/>
        <v>0.28000000000000003</v>
      </c>
      <c r="J233" s="95"/>
      <c r="K233" s="236" t="s">
        <v>151</v>
      </c>
      <c r="L233" s="236"/>
      <c r="M233" s="78"/>
      <c r="N233" s="115"/>
    </row>
    <row r="234" spans="1:14" x14ac:dyDescent="0.25">
      <c r="A234" s="114"/>
      <c r="B234" s="233" t="s">
        <v>107</v>
      </c>
      <c r="C234" s="234" t="s">
        <v>0</v>
      </c>
      <c r="D234" s="235" t="s">
        <v>0</v>
      </c>
      <c r="E234" s="97">
        <v>4</v>
      </c>
      <c r="F234" s="98">
        <f>M222</f>
        <v>2.4</v>
      </c>
      <c r="G234" s="99">
        <f>F224*F223</f>
        <v>0.27999999999999997</v>
      </c>
      <c r="H234" s="100"/>
      <c r="I234" s="96">
        <f t="shared" si="8"/>
        <v>2.69</v>
      </c>
      <c r="J234" s="95"/>
      <c r="K234" s="236" t="s">
        <v>155</v>
      </c>
      <c r="L234" s="236"/>
      <c r="M234" s="78"/>
      <c r="N234" s="115"/>
    </row>
    <row r="235" spans="1:14" x14ac:dyDescent="0.25">
      <c r="A235" s="114"/>
      <c r="B235" s="233" t="s">
        <v>108</v>
      </c>
      <c r="C235" s="234"/>
      <c r="D235" s="235"/>
      <c r="E235" s="97">
        <v>3</v>
      </c>
      <c r="F235" s="98">
        <f>M223</f>
        <v>0.02</v>
      </c>
      <c r="G235" s="99">
        <f>F225*F223</f>
        <v>14</v>
      </c>
      <c r="H235" s="100"/>
      <c r="I235" s="96">
        <f t="shared" si="8"/>
        <v>0.84</v>
      </c>
      <c r="J235" s="95"/>
      <c r="K235" s="236" t="s">
        <v>154</v>
      </c>
      <c r="L235" s="236"/>
      <c r="M235" s="78"/>
      <c r="N235" s="115"/>
    </row>
    <row r="236" spans="1:14" x14ac:dyDescent="0.25">
      <c r="A236" s="114"/>
      <c r="B236" s="233" t="s">
        <v>109</v>
      </c>
      <c r="C236" s="234"/>
      <c r="D236" s="235"/>
      <c r="E236" s="97">
        <v>3</v>
      </c>
      <c r="F236" s="98">
        <f>M224</f>
        <v>0.2</v>
      </c>
      <c r="G236" s="99">
        <f>F223</f>
        <v>2.8</v>
      </c>
      <c r="H236" s="100"/>
      <c r="I236" s="96">
        <f t="shared" si="8"/>
        <v>1.68</v>
      </c>
      <c r="J236" s="95"/>
      <c r="K236" s="236" t="s">
        <v>153</v>
      </c>
      <c r="L236" s="236"/>
      <c r="M236" s="78"/>
      <c r="N236" s="115"/>
    </row>
    <row r="237" spans="1:14" x14ac:dyDescent="0.25">
      <c r="A237" s="114"/>
      <c r="B237" s="233" t="s">
        <v>110</v>
      </c>
      <c r="C237" s="234"/>
      <c r="D237" s="235"/>
      <c r="E237" s="97">
        <v>1</v>
      </c>
      <c r="F237" s="98">
        <f>M225</f>
        <v>0.1</v>
      </c>
      <c r="G237" s="99">
        <f>F223</f>
        <v>2.8</v>
      </c>
      <c r="H237" s="100"/>
      <c r="I237" s="96">
        <f t="shared" si="8"/>
        <v>0.28000000000000003</v>
      </c>
      <c r="J237" s="95"/>
      <c r="K237" s="236" t="s">
        <v>152</v>
      </c>
      <c r="L237" s="236"/>
      <c r="M237" s="78"/>
      <c r="N237" s="115"/>
    </row>
    <row r="238" spans="1:14" ht="15.75" thickBot="1" x14ac:dyDescent="0.3">
      <c r="A238" s="114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115"/>
    </row>
    <row r="239" spans="1:14" ht="15.75" thickBot="1" x14ac:dyDescent="0.3">
      <c r="A239" s="114"/>
      <c r="B239" s="249" t="s">
        <v>111</v>
      </c>
      <c r="C239" s="250"/>
      <c r="D239" s="250"/>
      <c r="E239" s="250"/>
      <c r="F239" s="250"/>
      <c r="G239" s="250"/>
      <c r="H239" s="250"/>
      <c r="I239" s="250"/>
      <c r="J239" s="107">
        <f>SUM(I231:I237)</f>
        <v>9.3299999999999983</v>
      </c>
      <c r="K239" s="78" t="s">
        <v>0</v>
      </c>
      <c r="L239" s="78"/>
      <c r="M239" s="120" t="s">
        <v>0</v>
      </c>
      <c r="N239" s="121"/>
    </row>
    <row r="240" spans="1:14" ht="15.75" thickBot="1" x14ac:dyDescent="0.3">
      <c r="A240" s="117"/>
      <c r="B240" s="118"/>
      <c r="C240" s="118"/>
      <c r="D240" s="118"/>
      <c r="E240" s="118"/>
      <c r="F240" s="118"/>
      <c r="G240" s="118"/>
      <c r="H240" s="118"/>
      <c r="I240" s="118"/>
      <c r="J240" s="118"/>
      <c r="K240" s="122"/>
      <c r="L240" s="118"/>
      <c r="M240" s="118"/>
      <c r="N240" s="119"/>
    </row>
    <row r="241" spans="1:14" x14ac:dyDescent="0.25">
      <c r="A241" s="11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3"/>
    </row>
    <row r="242" spans="1:14" ht="28.5" x14ac:dyDescent="0.45">
      <c r="A242" s="114"/>
      <c r="B242" s="78"/>
      <c r="C242" s="223" t="s">
        <v>181</v>
      </c>
      <c r="D242" s="223"/>
      <c r="E242" s="223"/>
      <c r="F242" s="223"/>
      <c r="G242" s="223"/>
      <c r="H242" s="223"/>
      <c r="I242" s="78"/>
      <c r="J242" s="78"/>
      <c r="K242" s="78"/>
      <c r="L242" s="78"/>
      <c r="M242" s="78"/>
      <c r="N242" s="115"/>
    </row>
    <row r="243" spans="1:14" ht="15.75" thickBot="1" x14ac:dyDescent="0.3">
      <c r="A243" s="114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115"/>
    </row>
    <row r="244" spans="1:14" ht="16.5" thickBot="1" x14ac:dyDescent="0.3">
      <c r="A244" s="114"/>
      <c r="B244" s="224" t="s">
        <v>162</v>
      </c>
      <c r="C244" s="225"/>
      <c r="D244" s="225"/>
      <c r="E244" s="226"/>
      <c r="F244" s="224" t="s">
        <v>149</v>
      </c>
      <c r="G244" s="226"/>
      <c r="H244" s="78"/>
      <c r="I244" s="224" t="s">
        <v>113</v>
      </c>
      <c r="J244" s="225"/>
      <c r="K244" s="225"/>
      <c r="L244" s="225"/>
      <c r="M244" s="225"/>
      <c r="N244" s="226"/>
    </row>
    <row r="245" spans="1:14" x14ac:dyDescent="0.25">
      <c r="A245" s="114"/>
      <c r="B245" s="227"/>
      <c r="C245" s="228"/>
      <c r="D245" s="228"/>
      <c r="E245" s="228"/>
      <c r="F245" s="228"/>
      <c r="G245" s="229"/>
      <c r="H245" s="78"/>
      <c r="I245" s="227"/>
      <c r="J245" s="228"/>
      <c r="K245" s="228"/>
      <c r="L245" s="228"/>
      <c r="M245" s="88" t="s">
        <v>0</v>
      </c>
      <c r="N245" s="89" t="s">
        <v>114</v>
      </c>
    </row>
    <row r="246" spans="1:14" x14ac:dyDescent="0.25">
      <c r="A246" s="114"/>
      <c r="B246" s="230" t="s">
        <v>115</v>
      </c>
      <c r="C246" s="231"/>
      <c r="D246" s="232"/>
      <c r="E246" s="82" t="s">
        <v>143</v>
      </c>
      <c r="F246" s="83">
        <v>2.1</v>
      </c>
      <c r="G246" s="84" t="s">
        <v>147</v>
      </c>
      <c r="H246" s="78"/>
      <c r="I246" s="230" t="s">
        <v>124</v>
      </c>
      <c r="J246" s="231"/>
      <c r="K246" s="231"/>
      <c r="L246" s="232"/>
      <c r="M246" s="90">
        <v>1.8</v>
      </c>
      <c r="N246" s="91" t="s">
        <v>140</v>
      </c>
    </row>
    <row r="247" spans="1:14" x14ac:dyDescent="0.25">
      <c r="A247" s="114"/>
      <c r="B247" s="230" t="s">
        <v>116</v>
      </c>
      <c r="C247" s="231"/>
      <c r="D247" s="232"/>
      <c r="E247" s="82" t="s">
        <v>131</v>
      </c>
      <c r="F247" s="83">
        <v>0.13</v>
      </c>
      <c r="G247" s="84" t="s">
        <v>147</v>
      </c>
      <c r="H247" s="78"/>
      <c r="I247" s="230" t="s">
        <v>125</v>
      </c>
      <c r="J247" s="231"/>
      <c r="K247" s="231"/>
      <c r="L247" s="232"/>
      <c r="M247" s="90">
        <v>1.35</v>
      </c>
      <c r="N247" s="91" t="s">
        <v>140</v>
      </c>
    </row>
    <row r="248" spans="1:14" x14ac:dyDescent="0.25">
      <c r="A248" s="114"/>
      <c r="B248" s="230" t="s">
        <v>117</v>
      </c>
      <c r="C248" s="231"/>
      <c r="D248" s="232"/>
      <c r="E248" s="82" t="s">
        <v>132</v>
      </c>
      <c r="F248" s="83">
        <v>2.6</v>
      </c>
      <c r="G248" s="84" t="s">
        <v>147</v>
      </c>
      <c r="H248" s="78"/>
      <c r="I248" s="230" t="s">
        <v>126</v>
      </c>
      <c r="J248" s="231"/>
      <c r="K248" s="231"/>
      <c r="L248" s="232"/>
      <c r="M248" s="90">
        <v>2</v>
      </c>
      <c r="N248" s="91" t="s">
        <v>140</v>
      </c>
    </row>
    <row r="249" spans="1:14" x14ac:dyDescent="0.25">
      <c r="A249" s="114"/>
      <c r="B249" s="230" t="s">
        <v>118</v>
      </c>
      <c r="C249" s="231"/>
      <c r="D249" s="232"/>
      <c r="E249" s="82" t="s">
        <v>133</v>
      </c>
      <c r="F249" s="83">
        <v>0.01</v>
      </c>
      <c r="G249" s="84" t="s">
        <v>147</v>
      </c>
      <c r="H249" s="78"/>
      <c r="I249" s="230" t="s">
        <v>127</v>
      </c>
      <c r="J249" s="231"/>
      <c r="K249" s="231"/>
      <c r="L249" s="232"/>
      <c r="M249" s="90">
        <v>2.4</v>
      </c>
      <c r="N249" s="91" t="s">
        <v>140</v>
      </c>
    </row>
    <row r="250" spans="1:14" x14ac:dyDescent="0.25">
      <c r="A250" s="114"/>
      <c r="B250" s="230" t="s">
        <v>119</v>
      </c>
      <c r="C250" s="231"/>
      <c r="D250" s="232"/>
      <c r="E250" s="82" t="s">
        <v>134</v>
      </c>
      <c r="F250" s="83">
        <v>5.86</v>
      </c>
      <c r="G250" s="84" t="s">
        <v>148</v>
      </c>
      <c r="H250" s="78"/>
      <c r="I250" s="230" t="s">
        <v>128</v>
      </c>
      <c r="J250" s="231"/>
      <c r="K250" s="231"/>
      <c r="L250" s="232"/>
      <c r="M250" s="90">
        <v>0.02</v>
      </c>
      <c r="N250" s="91" t="s">
        <v>141</v>
      </c>
    </row>
    <row r="251" spans="1:14" x14ac:dyDescent="0.25">
      <c r="A251" s="114"/>
      <c r="B251" s="230" t="s">
        <v>120</v>
      </c>
      <c r="C251" s="231"/>
      <c r="D251" s="232"/>
      <c r="E251" s="82" t="s">
        <v>138</v>
      </c>
      <c r="F251" s="83">
        <v>0.1</v>
      </c>
      <c r="G251" s="84" t="s">
        <v>147</v>
      </c>
      <c r="H251" s="78"/>
      <c r="I251" s="230" t="s">
        <v>129</v>
      </c>
      <c r="J251" s="231"/>
      <c r="K251" s="231"/>
      <c r="L251" s="232"/>
      <c r="M251" s="90">
        <v>0.2</v>
      </c>
      <c r="N251" s="91" t="s">
        <v>142</v>
      </c>
    </row>
    <row r="252" spans="1:14" x14ac:dyDescent="0.25">
      <c r="A252" s="114"/>
      <c r="B252" s="230" t="s">
        <v>121</v>
      </c>
      <c r="C252" s="231"/>
      <c r="D252" s="232"/>
      <c r="E252" s="82" t="s">
        <v>135</v>
      </c>
      <c r="F252" s="83">
        <v>5</v>
      </c>
      <c r="G252" s="84" t="s">
        <v>170</v>
      </c>
      <c r="H252" s="78"/>
      <c r="I252" s="230" t="s">
        <v>139</v>
      </c>
      <c r="J252" s="231"/>
      <c r="K252" s="231"/>
      <c r="L252" s="232"/>
      <c r="M252" s="90">
        <v>0.1</v>
      </c>
      <c r="N252" s="91" t="s">
        <v>142</v>
      </c>
    </row>
    <row r="253" spans="1:14" ht="15.75" thickBot="1" x14ac:dyDescent="0.3">
      <c r="A253" s="114"/>
      <c r="B253" s="230" t="s">
        <v>122</v>
      </c>
      <c r="C253" s="231"/>
      <c r="D253" s="232"/>
      <c r="E253" s="82" t="s">
        <v>136</v>
      </c>
      <c r="F253" s="83">
        <v>0.3</v>
      </c>
      <c r="G253" s="84" t="s">
        <v>147</v>
      </c>
      <c r="H253" s="78"/>
      <c r="I253" s="237" t="s">
        <v>130</v>
      </c>
      <c r="J253" s="238"/>
      <c r="K253" s="238"/>
      <c r="L253" s="239"/>
      <c r="M253" s="92">
        <v>0.3</v>
      </c>
      <c r="N253" s="93" t="s">
        <v>142</v>
      </c>
    </row>
    <row r="254" spans="1:14" ht="15.75" thickBot="1" x14ac:dyDescent="0.3">
      <c r="A254" s="114"/>
      <c r="B254" s="237" t="s">
        <v>123</v>
      </c>
      <c r="C254" s="238"/>
      <c r="D254" s="239"/>
      <c r="E254" s="85" t="s">
        <v>137</v>
      </c>
      <c r="F254" s="86">
        <v>1.1499999999999999</v>
      </c>
      <c r="G254" s="87" t="s">
        <v>147</v>
      </c>
      <c r="H254" s="78"/>
      <c r="I254" s="78"/>
      <c r="J254" s="78"/>
      <c r="K254" s="78"/>
      <c r="L254" s="78"/>
      <c r="M254" s="78"/>
      <c r="N254" s="115"/>
    </row>
    <row r="255" spans="1:14" x14ac:dyDescent="0.25">
      <c r="A255" s="114"/>
      <c r="B255" s="79"/>
      <c r="C255" s="79"/>
      <c r="D255" s="79"/>
      <c r="E255" s="80"/>
      <c r="F255" s="81"/>
      <c r="G255" s="78"/>
      <c r="H255" s="78"/>
      <c r="I255" s="78"/>
      <c r="J255" s="78"/>
      <c r="K255" s="78"/>
      <c r="L255" s="78"/>
      <c r="M255" s="78"/>
      <c r="N255" s="115"/>
    </row>
    <row r="256" spans="1:14" ht="15" customHeight="1" x14ac:dyDescent="0.25">
      <c r="A256" s="114"/>
      <c r="B256" s="240" t="s">
        <v>104</v>
      </c>
      <c r="C256" s="241"/>
      <c r="D256" s="242"/>
      <c r="E256" s="246" t="s">
        <v>144</v>
      </c>
      <c r="F256" s="248" t="s">
        <v>145</v>
      </c>
      <c r="G256" s="78"/>
      <c r="H256" s="78" t="s">
        <v>0</v>
      </c>
      <c r="I256" s="78"/>
      <c r="J256" s="78"/>
      <c r="K256" s="78"/>
      <c r="L256" s="78"/>
      <c r="M256" s="78"/>
      <c r="N256" s="115"/>
    </row>
    <row r="257" spans="1:14" x14ac:dyDescent="0.25">
      <c r="A257" s="114"/>
      <c r="B257" s="243"/>
      <c r="C257" s="244"/>
      <c r="D257" s="245"/>
      <c r="E257" s="247"/>
      <c r="F257" s="248"/>
      <c r="G257" s="78"/>
      <c r="H257" s="78"/>
      <c r="I257" s="94" t="s">
        <v>146</v>
      </c>
      <c r="J257" s="78"/>
      <c r="K257" s="78"/>
      <c r="L257" s="78"/>
      <c r="M257" s="78"/>
      <c r="N257" s="115"/>
    </row>
    <row r="258" spans="1:14" x14ac:dyDescent="0.25">
      <c r="A258" s="114"/>
      <c r="B258" s="233" t="s">
        <v>105</v>
      </c>
      <c r="C258" s="234"/>
      <c r="D258" s="235"/>
      <c r="E258" s="97">
        <v>4</v>
      </c>
      <c r="F258" s="98">
        <v>1.8</v>
      </c>
      <c r="G258" s="99">
        <f>F246*F247*F248</f>
        <v>0.7098000000000001</v>
      </c>
      <c r="H258" s="100"/>
      <c r="I258" s="96">
        <f>ROUND(E258*F258*G258,2)</f>
        <v>5.1100000000000003</v>
      </c>
      <c r="J258" s="95"/>
      <c r="K258" s="236" t="s">
        <v>156</v>
      </c>
      <c r="L258" s="236"/>
      <c r="M258" s="78"/>
      <c r="N258" s="115"/>
    </row>
    <row r="259" spans="1:14" x14ac:dyDescent="0.25">
      <c r="A259" s="114"/>
      <c r="B259" s="233" t="s">
        <v>112</v>
      </c>
      <c r="C259" s="234"/>
      <c r="D259" s="235"/>
      <c r="E259" s="97">
        <v>4</v>
      </c>
      <c r="F259" s="98">
        <f>M248</f>
        <v>2</v>
      </c>
      <c r="G259" s="99">
        <f>F246*F248*2*F249</f>
        <v>0.10920000000000002</v>
      </c>
      <c r="H259" s="100"/>
      <c r="I259" s="96">
        <f t="shared" ref="I259:I264" si="9">ROUND(E259*F259*G259,2)</f>
        <v>0.87</v>
      </c>
      <c r="J259" s="95" t="s">
        <v>0</v>
      </c>
      <c r="K259" s="236" t="s">
        <v>150</v>
      </c>
      <c r="L259" s="236"/>
      <c r="M259" s="78"/>
      <c r="N259" s="115"/>
    </row>
    <row r="260" spans="1:14" x14ac:dyDescent="0.25">
      <c r="A260" s="114"/>
      <c r="B260" s="233" t="s">
        <v>106</v>
      </c>
      <c r="C260" s="234"/>
      <c r="D260" s="235"/>
      <c r="E260" s="97">
        <v>4</v>
      </c>
      <c r="F260" s="98">
        <f>M249</f>
        <v>2.4</v>
      </c>
      <c r="G260" s="99">
        <f>F247*F253*F254/2</f>
        <v>2.2424999999999997E-2</v>
      </c>
      <c r="H260" s="100"/>
      <c r="I260" s="96">
        <f t="shared" si="9"/>
        <v>0.22</v>
      </c>
      <c r="J260" s="95"/>
      <c r="K260" s="236" t="s">
        <v>151</v>
      </c>
      <c r="L260" s="236"/>
      <c r="M260" s="78"/>
      <c r="N260" s="115"/>
    </row>
    <row r="261" spans="1:14" x14ac:dyDescent="0.25">
      <c r="A261" s="114"/>
      <c r="B261" s="233" t="s">
        <v>107</v>
      </c>
      <c r="C261" s="234" t="s">
        <v>0</v>
      </c>
      <c r="D261" s="235" t="s">
        <v>0</v>
      </c>
      <c r="E261" s="97">
        <v>4</v>
      </c>
      <c r="F261" s="98">
        <f>M249</f>
        <v>2.4</v>
      </c>
      <c r="G261" s="99">
        <f>F251*F250</f>
        <v>0.58600000000000008</v>
      </c>
      <c r="H261" s="100"/>
      <c r="I261" s="96">
        <f t="shared" si="9"/>
        <v>5.63</v>
      </c>
      <c r="J261" s="95"/>
      <c r="K261" s="236" t="s">
        <v>155</v>
      </c>
      <c r="L261" s="236"/>
      <c r="M261" s="78"/>
      <c r="N261" s="115"/>
    </row>
    <row r="262" spans="1:14" x14ac:dyDescent="0.25">
      <c r="A262" s="114"/>
      <c r="B262" s="233" t="s">
        <v>108</v>
      </c>
      <c r="C262" s="234"/>
      <c r="D262" s="235"/>
      <c r="E262" s="97">
        <v>3</v>
      </c>
      <c r="F262" s="98">
        <f>M250</f>
        <v>0.02</v>
      </c>
      <c r="G262" s="99">
        <f>F252*F250</f>
        <v>29.3</v>
      </c>
      <c r="H262" s="100"/>
      <c r="I262" s="96">
        <f t="shared" si="9"/>
        <v>1.76</v>
      </c>
      <c r="J262" s="95"/>
      <c r="K262" s="236" t="s">
        <v>154</v>
      </c>
      <c r="L262" s="236"/>
      <c r="M262" s="78"/>
      <c r="N262" s="115"/>
    </row>
    <row r="263" spans="1:14" x14ac:dyDescent="0.25">
      <c r="A263" s="114"/>
      <c r="B263" s="233" t="s">
        <v>109</v>
      </c>
      <c r="C263" s="234"/>
      <c r="D263" s="235"/>
      <c r="E263" s="97">
        <v>3</v>
      </c>
      <c r="F263" s="98">
        <f>M251</f>
        <v>0.2</v>
      </c>
      <c r="G263" s="99">
        <f>F250</f>
        <v>5.86</v>
      </c>
      <c r="H263" s="100"/>
      <c r="I263" s="96">
        <f t="shared" si="9"/>
        <v>3.52</v>
      </c>
      <c r="J263" s="95"/>
      <c r="K263" s="236" t="s">
        <v>153</v>
      </c>
      <c r="L263" s="236"/>
      <c r="M263" s="78"/>
      <c r="N263" s="115"/>
    </row>
    <row r="264" spans="1:14" x14ac:dyDescent="0.25">
      <c r="A264" s="114"/>
      <c r="B264" s="233" t="s">
        <v>110</v>
      </c>
      <c r="C264" s="234"/>
      <c r="D264" s="235"/>
      <c r="E264" s="97">
        <v>1</v>
      </c>
      <c r="F264" s="98">
        <f>M252</f>
        <v>0.1</v>
      </c>
      <c r="G264" s="99">
        <f>F250</f>
        <v>5.86</v>
      </c>
      <c r="H264" s="100"/>
      <c r="I264" s="96">
        <f t="shared" si="9"/>
        <v>0.59</v>
      </c>
      <c r="J264" s="95"/>
      <c r="K264" s="236" t="s">
        <v>152</v>
      </c>
      <c r="L264" s="236"/>
      <c r="M264" s="78"/>
      <c r="N264" s="115"/>
    </row>
    <row r="265" spans="1:14" ht="15.75" thickBot="1" x14ac:dyDescent="0.3">
      <c r="A265" s="114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115"/>
    </row>
    <row r="266" spans="1:14" ht="15.75" thickBot="1" x14ac:dyDescent="0.3">
      <c r="A266" s="114"/>
      <c r="B266" s="249" t="s">
        <v>111</v>
      </c>
      <c r="C266" s="250"/>
      <c r="D266" s="250"/>
      <c r="E266" s="250"/>
      <c r="F266" s="250"/>
      <c r="G266" s="250"/>
      <c r="H266" s="250"/>
      <c r="I266" s="250"/>
      <c r="J266" s="107">
        <f>SUM(I258:I264)</f>
        <v>17.7</v>
      </c>
      <c r="K266" s="78" t="s">
        <v>0</v>
      </c>
      <c r="L266" s="78"/>
      <c r="M266" s="120" t="s">
        <v>0</v>
      </c>
      <c r="N266" s="121"/>
    </row>
    <row r="267" spans="1:14" ht="15.75" thickBot="1" x14ac:dyDescent="0.3">
      <c r="A267" s="117"/>
      <c r="B267" s="118"/>
      <c r="C267" s="118"/>
      <c r="D267" s="118"/>
      <c r="E267" s="118"/>
      <c r="F267" s="118"/>
      <c r="G267" s="118"/>
      <c r="H267" s="118"/>
      <c r="I267" s="118"/>
      <c r="J267" s="118"/>
      <c r="K267" s="122"/>
      <c r="L267" s="118"/>
      <c r="M267" s="118"/>
      <c r="N267" s="119"/>
    </row>
    <row r="268" spans="1:14" x14ac:dyDescent="0.25">
      <c r="A268" s="111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3"/>
    </row>
    <row r="269" spans="1:14" ht="28.5" x14ac:dyDescent="0.45">
      <c r="A269" s="114"/>
      <c r="B269" s="78"/>
      <c r="C269" s="223" t="s">
        <v>182</v>
      </c>
      <c r="D269" s="223"/>
      <c r="E269" s="223"/>
      <c r="F269" s="223"/>
      <c r="G269" s="223"/>
      <c r="H269" s="223"/>
      <c r="I269" s="78"/>
      <c r="J269" s="78"/>
      <c r="K269" s="78"/>
      <c r="L269" s="78"/>
      <c r="M269" s="78"/>
      <c r="N269" s="115"/>
    </row>
    <row r="270" spans="1:14" ht="15.75" thickBot="1" x14ac:dyDescent="0.3">
      <c r="A270" s="114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115"/>
    </row>
    <row r="271" spans="1:14" ht="16.5" thickBot="1" x14ac:dyDescent="0.3">
      <c r="A271" s="114"/>
      <c r="B271" s="224" t="s">
        <v>162</v>
      </c>
      <c r="C271" s="225"/>
      <c r="D271" s="225"/>
      <c r="E271" s="226"/>
      <c r="F271" s="224" t="s">
        <v>149</v>
      </c>
      <c r="G271" s="226"/>
      <c r="H271" s="78"/>
      <c r="I271" s="224" t="s">
        <v>113</v>
      </c>
      <c r="J271" s="225"/>
      <c r="K271" s="225"/>
      <c r="L271" s="225"/>
      <c r="M271" s="225"/>
      <c r="N271" s="226"/>
    </row>
    <row r="272" spans="1:14" x14ac:dyDescent="0.25">
      <c r="A272" s="114"/>
      <c r="B272" s="227"/>
      <c r="C272" s="228"/>
      <c r="D272" s="228"/>
      <c r="E272" s="228"/>
      <c r="F272" s="228"/>
      <c r="G272" s="229"/>
      <c r="H272" s="78"/>
      <c r="I272" s="227"/>
      <c r="J272" s="228"/>
      <c r="K272" s="228"/>
      <c r="L272" s="228"/>
      <c r="M272" s="88" t="s">
        <v>0</v>
      </c>
      <c r="N272" s="89" t="s">
        <v>114</v>
      </c>
    </row>
    <row r="273" spans="1:14" x14ac:dyDescent="0.25">
      <c r="A273" s="114"/>
      <c r="B273" s="230" t="s">
        <v>115</v>
      </c>
      <c r="C273" s="231"/>
      <c r="D273" s="232"/>
      <c r="E273" s="82" t="s">
        <v>143</v>
      </c>
      <c r="F273" s="83">
        <v>2.2999999999999998</v>
      </c>
      <c r="G273" s="84" t="s">
        <v>147</v>
      </c>
      <c r="H273" s="78"/>
      <c r="I273" s="230" t="s">
        <v>124</v>
      </c>
      <c r="J273" s="231"/>
      <c r="K273" s="231"/>
      <c r="L273" s="232"/>
      <c r="M273" s="90">
        <v>1.8</v>
      </c>
      <c r="N273" s="91" t="s">
        <v>140</v>
      </c>
    </row>
    <row r="274" spans="1:14" x14ac:dyDescent="0.25">
      <c r="A274" s="114"/>
      <c r="B274" s="230" t="s">
        <v>116</v>
      </c>
      <c r="C274" s="231"/>
      <c r="D274" s="232"/>
      <c r="E274" s="82" t="s">
        <v>131</v>
      </c>
      <c r="F274" s="83">
        <v>0.13</v>
      </c>
      <c r="G274" s="84" t="s">
        <v>147</v>
      </c>
      <c r="H274" s="78"/>
      <c r="I274" s="230" t="s">
        <v>125</v>
      </c>
      <c r="J274" s="231"/>
      <c r="K274" s="231"/>
      <c r="L274" s="232"/>
      <c r="M274" s="90">
        <v>1.35</v>
      </c>
      <c r="N274" s="91" t="s">
        <v>140</v>
      </c>
    </row>
    <row r="275" spans="1:14" x14ac:dyDescent="0.25">
      <c r="A275" s="114"/>
      <c r="B275" s="230" t="s">
        <v>117</v>
      </c>
      <c r="C275" s="231"/>
      <c r="D275" s="232"/>
      <c r="E275" s="82" t="s">
        <v>132</v>
      </c>
      <c r="F275" s="83">
        <v>2.6</v>
      </c>
      <c r="G275" s="84" t="s">
        <v>147</v>
      </c>
      <c r="H275" s="78"/>
      <c r="I275" s="230" t="s">
        <v>126</v>
      </c>
      <c r="J275" s="231"/>
      <c r="K275" s="231"/>
      <c r="L275" s="232"/>
      <c r="M275" s="90">
        <v>2</v>
      </c>
      <c r="N275" s="91" t="s">
        <v>140</v>
      </c>
    </row>
    <row r="276" spans="1:14" x14ac:dyDescent="0.25">
      <c r="A276" s="114"/>
      <c r="B276" s="230" t="s">
        <v>118</v>
      </c>
      <c r="C276" s="231"/>
      <c r="D276" s="232"/>
      <c r="E276" s="82" t="s">
        <v>133</v>
      </c>
      <c r="F276" s="83">
        <v>0.01</v>
      </c>
      <c r="G276" s="84" t="s">
        <v>147</v>
      </c>
      <c r="H276" s="78"/>
      <c r="I276" s="230" t="s">
        <v>127</v>
      </c>
      <c r="J276" s="231"/>
      <c r="K276" s="231"/>
      <c r="L276" s="232"/>
      <c r="M276" s="90">
        <v>2.4</v>
      </c>
      <c r="N276" s="91" t="s">
        <v>140</v>
      </c>
    </row>
    <row r="277" spans="1:14" x14ac:dyDescent="0.25">
      <c r="A277" s="114"/>
      <c r="B277" s="230" t="s">
        <v>119</v>
      </c>
      <c r="C277" s="231"/>
      <c r="D277" s="232"/>
      <c r="E277" s="82" t="s">
        <v>134</v>
      </c>
      <c r="F277" s="83">
        <v>0.63</v>
      </c>
      <c r="G277" s="84" t="s">
        <v>148</v>
      </c>
      <c r="H277" s="78"/>
      <c r="I277" s="230" t="s">
        <v>128</v>
      </c>
      <c r="J277" s="231"/>
      <c r="K277" s="231"/>
      <c r="L277" s="232"/>
      <c r="M277" s="90">
        <v>0.02</v>
      </c>
      <c r="N277" s="91" t="s">
        <v>141</v>
      </c>
    </row>
    <row r="278" spans="1:14" x14ac:dyDescent="0.25">
      <c r="A278" s="114"/>
      <c r="B278" s="230" t="s">
        <v>120</v>
      </c>
      <c r="C278" s="231"/>
      <c r="D278" s="232"/>
      <c r="E278" s="82" t="s">
        <v>138</v>
      </c>
      <c r="F278" s="83">
        <v>0.1</v>
      </c>
      <c r="G278" s="84" t="s">
        <v>147</v>
      </c>
      <c r="H278" s="78"/>
      <c r="I278" s="230" t="s">
        <v>129</v>
      </c>
      <c r="J278" s="231"/>
      <c r="K278" s="231"/>
      <c r="L278" s="232"/>
      <c r="M278" s="90">
        <v>0.2</v>
      </c>
      <c r="N278" s="91" t="s">
        <v>142</v>
      </c>
    </row>
    <row r="279" spans="1:14" x14ac:dyDescent="0.25">
      <c r="A279" s="114"/>
      <c r="B279" s="230" t="s">
        <v>121</v>
      </c>
      <c r="C279" s="231"/>
      <c r="D279" s="232"/>
      <c r="E279" s="82" t="s">
        <v>135</v>
      </c>
      <c r="F279" s="83">
        <v>5</v>
      </c>
      <c r="G279" s="84" t="s">
        <v>170</v>
      </c>
      <c r="H279" s="78"/>
      <c r="I279" s="230" t="s">
        <v>139</v>
      </c>
      <c r="J279" s="231"/>
      <c r="K279" s="231"/>
      <c r="L279" s="232"/>
      <c r="M279" s="90">
        <v>0.1</v>
      </c>
      <c r="N279" s="91" t="s">
        <v>142</v>
      </c>
    </row>
    <row r="280" spans="1:14" ht="15.75" thickBot="1" x14ac:dyDescent="0.3">
      <c r="A280" s="114"/>
      <c r="B280" s="230" t="s">
        <v>122</v>
      </c>
      <c r="C280" s="231"/>
      <c r="D280" s="232"/>
      <c r="E280" s="82" t="s">
        <v>136</v>
      </c>
      <c r="F280" s="83">
        <v>0.3</v>
      </c>
      <c r="G280" s="84" t="s">
        <v>147</v>
      </c>
      <c r="H280" s="78"/>
      <c r="I280" s="237" t="s">
        <v>130</v>
      </c>
      <c r="J280" s="238"/>
      <c r="K280" s="238"/>
      <c r="L280" s="239"/>
      <c r="M280" s="92">
        <v>0.3</v>
      </c>
      <c r="N280" s="93" t="s">
        <v>142</v>
      </c>
    </row>
    <row r="281" spans="1:14" x14ac:dyDescent="0.25">
      <c r="A281" s="114"/>
      <c r="B281" s="79"/>
      <c r="C281" s="79"/>
      <c r="D281" s="79"/>
      <c r="E281" s="80"/>
      <c r="F281" s="81"/>
      <c r="G281" s="78"/>
      <c r="H281" s="78"/>
      <c r="I281" s="78"/>
      <c r="J281" s="78"/>
      <c r="K281" s="78"/>
      <c r="L281" s="78"/>
      <c r="M281" s="78"/>
      <c r="N281" s="115"/>
    </row>
    <row r="282" spans="1:14" ht="15" customHeight="1" x14ac:dyDescent="0.25">
      <c r="A282" s="114"/>
      <c r="B282" s="240" t="s">
        <v>104</v>
      </c>
      <c r="C282" s="241"/>
      <c r="D282" s="242"/>
      <c r="E282" s="246" t="s">
        <v>144</v>
      </c>
      <c r="F282" s="248" t="s">
        <v>145</v>
      </c>
      <c r="G282" s="78"/>
      <c r="H282" s="78" t="s">
        <v>0</v>
      </c>
      <c r="I282" s="78"/>
      <c r="J282" s="78"/>
      <c r="K282" s="78"/>
      <c r="L282" s="78"/>
      <c r="M282" s="78"/>
      <c r="N282" s="115"/>
    </row>
    <row r="283" spans="1:14" x14ac:dyDescent="0.25">
      <c r="A283" s="114"/>
      <c r="B283" s="243"/>
      <c r="C283" s="244"/>
      <c r="D283" s="245"/>
      <c r="E283" s="247"/>
      <c r="F283" s="248"/>
      <c r="G283" s="78"/>
      <c r="H283" s="78"/>
      <c r="I283" s="94" t="s">
        <v>146</v>
      </c>
      <c r="J283" s="78"/>
      <c r="K283" s="78"/>
      <c r="L283" s="78"/>
      <c r="M283" s="78"/>
      <c r="N283" s="115"/>
    </row>
    <row r="284" spans="1:14" x14ac:dyDescent="0.25">
      <c r="A284" s="114"/>
      <c r="B284" s="233" t="s">
        <v>105</v>
      </c>
      <c r="C284" s="234"/>
      <c r="D284" s="235"/>
      <c r="E284" s="97">
        <v>4</v>
      </c>
      <c r="F284" s="98">
        <v>1.8</v>
      </c>
      <c r="G284" s="99">
        <f>F273*F274*F275</f>
        <v>0.77739999999999998</v>
      </c>
      <c r="H284" s="100"/>
      <c r="I284" s="96">
        <f>ROUND(E284*F284*G284,2)</f>
        <v>5.6</v>
      </c>
      <c r="J284" s="95"/>
      <c r="K284" s="236" t="s">
        <v>156</v>
      </c>
      <c r="L284" s="236"/>
      <c r="M284" s="78"/>
      <c r="N284" s="115"/>
    </row>
    <row r="285" spans="1:14" x14ac:dyDescent="0.25">
      <c r="A285" s="114"/>
      <c r="B285" s="233" t="s">
        <v>112</v>
      </c>
      <c r="C285" s="234"/>
      <c r="D285" s="235"/>
      <c r="E285" s="97">
        <v>4</v>
      </c>
      <c r="F285" s="98">
        <f>M275</f>
        <v>2</v>
      </c>
      <c r="G285" s="99">
        <f>F273*F275*2*F276</f>
        <v>0.1196</v>
      </c>
      <c r="H285" s="100"/>
      <c r="I285" s="96">
        <f t="shared" ref="I285:I290" si="10">ROUND(E285*F285*G285,2)</f>
        <v>0.96</v>
      </c>
      <c r="J285" s="95" t="s">
        <v>0</v>
      </c>
      <c r="K285" s="236" t="s">
        <v>150</v>
      </c>
      <c r="L285" s="236"/>
      <c r="M285" s="78"/>
      <c r="N285" s="115"/>
    </row>
    <row r="286" spans="1:14" x14ac:dyDescent="0.25">
      <c r="A286" s="114"/>
      <c r="B286" s="233" t="s">
        <v>106</v>
      </c>
      <c r="C286" s="234"/>
      <c r="D286" s="235"/>
      <c r="E286" s="97">
        <v>4</v>
      </c>
      <c r="F286" s="98">
        <f>M276</f>
        <v>2.4</v>
      </c>
      <c r="G286" s="99">
        <f>F274*F280</f>
        <v>3.9E-2</v>
      </c>
      <c r="H286" s="100"/>
      <c r="I286" s="96">
        <f t="shared" si="10"/>
        <v>0.37</v>
      </c>
      <c r="J286" s="95"/>
      <c r="K286" s="236" t="s">
        <v>151</v>
      </c>
      <c r="L286" s="236"/>
      <c r="M286" s="78"/>
      <c r="N286" s="115"/>
    </row>
    <row r="287" spans="1:14" x14ac:dyDescent="0.25">
      <c r="A287" s="114"/>
      <c r="B287" s="233" t="s">
        <v>107</v>
      </c>
      <c r="C287" s="234" t="s">
        <v>0</v>
      </c>
      <c r="D287" s="235" t="s">
        <v>0</v>
      </c>
      <c r="E287" s="97">
        <v>4</v>
      </c>
      <c r="F287" s="98">
        <f>M276</f>
        <v>2.4</v>
      </c>
      <c r="G287" s="99">
        <f>F278*F277</f>
        <v>6.3E-2</v>
      </c>
      <c r="H287" s="100"/>
      <c r="I287" s="96">
        <f t="shared" si="10"/>
        <v>0.6</v>
      </c>
      <c r="J287" s="95"/>
      <c r="K287" s="236" t="s">
        <v>155</v>
      </c>
      <c r="L287" s="236"/>
      <c r="M287" s="78"/>
      <c r="N287" s="115"/>
    </row>
    <row r="288" spans="1:14" x14ac:dyDescent="0.25">
      <c r="A288" s="114"/>
      <c r="B288" s="233" t="s">
        <v>108</v>
      </c>
      <c r="C288" s="234"/>
      <c r="D288" s="235"/>
      <c r="E288" s="97">
        <v>3</v>
      </c>
      <c r="F288" s="98">
        <f>M277</f>
        <v>0.02</v>
      </c>
      <c r="G288" s="99">
        <f>F279*F277</f>
        <v>3.15</v>
      </c>
      <c r="H288" s="100"/>
      <c r="I288" s="96">
        <f t="shared" si="10"/>
        <v>0.19</v>
      </c>
      <c r="J288" s="95"/>
      <c r="K288" s="236" t="s">
        <v>154</v>
      </c>
      <c r="L288" s="236"/>
      <c r="M288" s="78"/>
      <c r="N288" s="115"/>
    </row>
    <row r="289" spans="1:14" x14ac:dyDescent="0.25">
      <c r="A289" s="114"/>
      <c r="B289" s="233" t="s">
        <v>109</v>
      </c>
      <c r="C289" s="234"/>
      <c r="D289" s="235"/>
      <c r="E289" s="97">
        <v>3</v>
      </c>
      <c r="F289" s="98">
        <f>M278</f>
        <v>0.2</v>
      </c>
      <c r="G289" s="99">
        <f>F277</f>
        <v>0.63</v>
      </c>
      <c r="H289" s="100"/>
      <c r="I289" s="96">
        <f t="shared" si="10"/>
        <v>0.38</v>
      </c>
      <c r="J289" s="95"/>
      <c r="K289" s="236" t="s">
        <v>153</v>
      </c>
      <c r="L289" s="236"/>
      <c r="M289" s="78"/>
      <c r="N289" s="115"/>
    </row>
    <row r="290" spans="1:14" x14ac:dyDescent="0.25">
      <c r="A290" s="114"/>
      <c r="B290" s="233" t="s">
        <v>110</v>
      </c>
      <c r="C290" s="234"/>
      <c r="D290" s="235"/>
      <c r="E290" s="97">
        <v>1</v>
      </c>
      <c r="F290" s="98">
        <f>M279</f>
        <v>0.1</v>
      </c>
      <c r="G290" s="99">
        <f>F277</f>
        <v>0.63</v>
      </c>
      <c r="H290" s="100"/>
      <c r="I290" s="96">
        <f t="shared" si="10"/>
        <v>0.06</v>
      </c>
      <c r="J290" s="95"/>
      <c r="K290" s="236" t="s">
        <v>152</v>
      </c>
      <c r="L290" s="236"/>
      <c r="M290" s="78"/>
      <c r="N290" s="115"/>
    </row>
    <row r="291" spans="1:14" ht="15.75" thickBot="1" x14ac:dyDescent="0.3">
      <c r="A291" s="114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115"/>
    </row>
    <row r="292" spans="1:14" ht="15.75" thickBot="1" x14ac:dyDescent="0.3">
      <c r="A292" s="114"/>
      <c r="B292" s="249" t="s">
        <v>111</v>
      </c>
      <c r="C292" s="250"/>
      <c r="D292" s="250"/>
      <c r="E292" s="250"/>
      <c r="F292" s="250"/>
      <c r="G292" s="250"/>
      <c r="H292" s="250"/>
      <c r="I292" s="250"/>
      <c r="J292" s="107">
        <f>SUM(I284:I290)</f>
        <v>8.16</v>
      </c>
      <c r="K292" s="78" t="s">
        <v>0</v>
      </c>
      <c r="L292" s="78"/>
      <c r="M292" s="120" t="s">
        <v>0</v>
      </c>
      <c r="N292" s="121"/>
    </row>
    <row r="293" spans="1:14" ht="15.75" thickBot="1" x14ac:dyDescent="0.3">
      <c r="A293" s="117"/>
      <c r="B293" s="118"/>
      <c r="C293" s="118"/>
      <c r="D293" s="118"/>
      <c r="E293" s="118"/>
      <c r="F293" s="118"/>
      <c r="G293" s="118"/>
      <c r="H293" s="118"/>
      <c r="I293" s="118"/>
      <c r="J293" s="118"/>
      <c r="K293" s="122"/>
      <c r="L293" s="118"/>
      <c r="M293" s="118"/>
      <c r="N293" s="119"/>
    </row>
    <row r="294" spans="1:14" x14ac:dyDescent="0.25">
      <c r="A294" s="111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3"/>
    </row>
    <row r="295" spans="1:14" ht="28.5" x14ac:dyDescent="0.45">
      <c r="A295" s="114"/>
      <c r="B295" s="78"/>
      <c r="C295" s="223" t="s">
        <v>183</v>
      </c>
      <c r="D295" s="223"/>
      <c r="E295" s="223"/>
      <c r="F295" s="223"/>
      <c r="G295" s="223"/>
      <c r="H295" s="223"/>
      <c r="I295" s="78"/>
      <c r="J295" s="78"/>
      <c r="K295" s="78"/>
      <c r="L295" s="78"/>
      <c r="M295" s="78"/>
      <c r="N295" s="115"/>
    </row>
    <row r="296" spans="1:14" ht="15.75" thickBot="1" x14ac:dyDescent="0.3">
      <c r="A296" s="114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115"/>
    </row>
    <row r="297" spans="1:14" ht="16.5" thickBot="1" x14ac:dyDescent="0.3">
      <c r="A297" s="114"/>
      <c r="B297" s="224" t="s">
        <v>162</v>
      </c>
      <c r="C297" s="225"/>
      <c r="D297" s="225"/>
      <c r="E297" s="226"/>
      <c r="F297" s="224" t="s">
        <v>149</v>
      </c>
      <c r="G297" s="226"/>
      <c r="H297" s="78"/>
      <c r="I297" s="224" t="s">
        <v>113</v>
      </c>
      <c r="J297" s="225"/>
      <c r="K297" s="225"/>
      <c r="L297" s="225"/>
      <c r="M297" s="225"/>
      <c r="N297" s="226"/>
    </row>
    <row r="298" spans="1:14" x14ac:dyDescent="0.25">
      <c r="A298" s="114"/>
      <c r="B298" s="227"/>
      <c r="C298" s="228"/>
      <c r="D298" s="228"/>
      <c r="E298" s="228"/>
      <c r="F298" s="228"/>
      <c r="G298" s="229"/>
      <c r="H298" s="78"/>
      <c r="I298" s="227"/>
      <c r="J298" s="228"/>
      <c r="K298" s="228"/>
      <c r="L298" s="228"/>
      <c r="M298" s="88" t="s">
        <v>0</v>
      </c>
      <c r="N298" s="89" t="s">
        <v>114</v>
      </c>
    </row>
    <row r="299" spans="1:14" x14ac:dyDescent="0.25">
      <c r="A299" s="114"/>
      <c r="B299" s="230" t="s">
        <v>115</v>
      </c>
      <c r="C299" s="231"/>
      <c r="D299" s="232"/>
      <c r="E299" s="82" t="s">
        <v>143</v>
      </c>
      <c r="F299" s="83">
        <v>0.85</v>
      </c>
      <c r="G299" s="84" t="s">
        <v>147</v>
      </c>
      <c r="H299" s="78"/>
      <c r="I299" s="230" t="s">
        <v>124</v>
      </c>
      <c r="J299" s="231"/>
      <c r="K299" s="231"/>
      <c r="L299" s="232"/>
      <c r="M299" s="90">
        <v>1.8</v>
      </c>
      <c r="N299" s="91" t="s">
        <v>140</v>
      </c>
    </row>
    <row r="300" spans="1:14" x14ac:dyDescent="0.25">
      <c r="A300" s="114"/>
      <c r="B300" s="230" t="s">
        <v>116</v>
      </c>
      <c r="C300" s="231"/>
      <c r="D300" s="232"/>
      <c r="E300" s="82" t="s">
        <v>131</v>
      </c>
      <c r="F300" s="83">
        <v>0.13</v>
      </c>
      <c r="G300" s="84" t="s">
        <v>147</v>
      </c>
      <c r="H300" s="78"/>
      <c r="I300" s="230" t="s">
        <v>125</v>
      </c>
      <c r="J300" s="231"/>
      <c r="K300" s="231"/>
      <c r="L300" s="232"/>
      <c r="M300" s="90">
        <v>1.35</v>
      </c>
      <c r="N300" s="91" t="s">
        <v>140</v>
      </c>
    </row>
    <row r="301" spans="1:14" x14ac:dyDescent="0.25">
      <c r="A301" s="114"/>
      <c r="B301" s="230" t="s">
        <v>117</v>
      </c>
      <c r="C301" s="231"/>
      <c r="D301" s="232"/>
      <c r="E301" s="82" t="s">
        <v>132</v>
      </c>
      <c r="F301" s="83">
        <v>2.6</v>
      </c>
      <c r="G301" s="84" t="s">
        <v>147</v>
      </c>
      <c r="H301" s="78"/>
      <c r="I301" s="230" t="s">
        <v>126</v>
      </c>
      <c r="J301" s="231"/>
      <c r="K301" s="231"/>
      <c r="L301" s="232"/>
      <c r="M301" s="90">
        <v>2</v>
      </c>
      <c r="N301" s="91" t="s">
        <v>140</v>
      </c>
    </row>
    <row r="302" spans="1:14" x14ac:dyDescent="0.25">
      <c r="A302" s="114"/>
      <c r="B302" s="230" t="s">
        <v>118</v>
      </c>
      <c r="C302" s="231"/>
      <c r="D302" s="232"/>
      <c r="E302" s="82" t="s">
        <v>133</v>
      </c>
      <c r="F302" s="83">
        <v>0.01</v>
      </c>
      <c r="G302" s="84" t="s">
        <v>147</v>
      </c>
      <c r="H302" s="78"/>
      <c r="I302" s="230" t="s">
        <v>127</v>
      </c>
      <c r="J302" s="231"/>
      <c r="K302" s="231"/>
      <c r="L302" s="232"/>
      <c r="M302" s="90">
        <v>2.4</v>
      </c>
      <c r="N302" s="91" t="s">
        <v>140</v>
      </c>
    </row>
    <row r="303" spans="1:14" x14ac:dyDescent="0.25">
      <c r="A303" s="114"/>
      <c r="B303" s="230" t="s">
        <v>119</v>
      </c>
      <c r="C303" s="231"/>
      <c r="D303" s="232"/>
      <c r="E303" s="82" t="s">
        <v>134</v>
      </c>
      <c r="F303" s="83">
        <v>1.1599999999999999</v>
      </c>
      <c r="G303" s="84" t="s">
        <v>148</v>
      </c>
      <c r="H303" s="78"/>
      <c r="I303" s="230" t="s">
        <v>128</v>
      </c>
      <c r="J303" s="231"/>
      <c r="K303" s="231"/>
      <c r="L303" s="232"/>
      <c r="M303" s="90">
        <v>0.02</v>
      </c>
      <c r="N303" s="91" t="s">
        <v>141</v>
      </c>
    </row>
    <row r="304" spans="1:14" x14ac:dyDescent="0.25">
      <c r="A304" s="114"/>
      <c r="B304" s="230" t="s">
        <v>120</v>
      </c>
      <c r="C304" s="231"/>
      <c r="D304" s="232"/>
      <c r="E304" s="82" t="s">
        <v>138</v>
      </c>
      <c r="F304" s="83">
        <v>0.1</v>
      </c>
      <c r="G304" s="84" t="s">
        <v>147</v>
      </c>
      <c r="H304" s="78"/>
      <c r="I304" s="230" t="s">
        <v>129</v>
      </c>
      <c r="J304" s="231"/>
      <c r="K304" s="231"/>
      <c r="L304" s="232"/>
      <c r="M304" s="90">
        <v>0.2</v>
      </c>
      <c r="N304" s="91" t="s">
        <v>142</v>
      </c>
    </row>
    <row r="305" spans="1:14" x14ac:dyDescent="0.25">
      <c r="A305" s="114"/>
      <c r="B305" s="230" t="s">
        <v>121</v>
      </c>
      <c r="C305" s="231"/>
      <c r="D305" s="232"/>
      <c r="E305" s="82" t="s">
        <v>135</v>
      </c>
      <c r="F305" s="83">
        <v>5</v>
      </c>
      <c r="G305" s="84" t="s">
        <v>170</v>
      </c>
      <c r="H305" s="78"/>
      <c r="I305" s="230" t="s">
        <v>139</v>
      </c>
      <c r="J305" s="231"/>
      <c r="K305" s="231"/>
      <c r="L305" s="232"/>
      <c r="M305" s="90">
        <v>0.1</v>
      </c>
      <c r="N305" s="91" t="s">
        <v>142</v>
      </c>
    </row>
    <row r="306" spans="1:14" ht="15.75" thickBot="1" x14ac:dyDescent="0.3">
      <c r="A306" s="114"/>
      <c r="B306" s="230" t="s">
        <v>122</v>
      </c>
      <c r="C306" s="231"/>
      <c r="D306" s="232"/>
      <c r="E306" s="82" t="s">
        <v>136</v>
      </c>
      <c r="F306" s="83">
        <v>0.3</v>
      </c>
      <c r="G306" s="84" t="s">
        <v>147</v>
      </c>
      <c r="H306" s="78"/>
      <c r="I306" s="237" t="s">
        <v>130</v>
      </c>
      <c r="J306" s="238"/>
      <c r="K306" s="238"/>
      <c r="L306" s="239"/>
      <c r="M306" s="92">
        <v>0.3</v>
      </c>
      <c r="N306" s="93" t="s">
        <v>142</v>
      </c>
    </row>
    <row r="307" spans="1:14" x14ac:dyDescent="0.25">
      <c r="A307" s="114"/>
      <c r="B307" s="79"/>
      <c r="C307" s="79"/>
      <c r="D307" s="79"/>
      <c r="E307" s="80"/>
      <c r="F307" s="81"/>
      <c r="G307" s="78"/>
      <c r="H307" s="78"/>
      <c r="I307" s="78"/>
      <c r="J307" s="78"/>
      <c r="K307" s="78"/>
      <c r="L307" s="78"/>
      <c r="M307" s="78"/>
      <c r="N307" s="115"/>
    </row>
    <row r="308" spans="1:14" ht="15" customHeight="1" x14ac:dyDescent="0.25">
      <c r="A308" s="114"/>
      <c r="B308" s="240" t="s">
        <v>104</v>
      </c>
      <c r="C308" s="241"/>
      <c r="D308" s="242"/>
      <c r="E308" s="246" t="s">
        <v>144</v>
      </c>
      <c r="F308" s="248" t="s">
        <v>145</v>
      </c>
      <c r="G308" s="78"/>
      <c r="H308" s="78" t="s">
        <v>0</v>
      </c>
      <c r="I308" s="78"/>
      <c r="J308" s="78"/>
      <c r="K308" s="78"/>
      <c r="L308" s="78"/>
      <c r="M308" s="78"/>
      <c r="N308" s="115"/>
    </row>
    <row r="309" spans="1:14" x14ac:dyDescent="0.25">
      <c r="A309" s="114"/>
      <c r="B309" s="243"/>
      <c r="C309" s="244"/>
      <c r="D309" s="245"/>
      <c r="E309" s="247"/>
      <c r="F309" s="248"/>
      <c r="G309" s="78"/>
      <c r="H309" s="78"/>
      <c r="I309" s="94" t="s">
        <v>146</v>
      </c>
      <c r="J309" s="78"/>
      <c r="K309" s="78"/>
      <c r="L309" s="78"/>
      <c r="M309" s="78"/>
      <c r="N309" s="115"/>
    </row>
    <row r="310" spans="1:14" x14ac:dyDescent="0.25">
      <c r="A310" s="114"/>
      <c r="B310" s="233" t="s">
        <v>105</v>
      </c>
      <c r="C310" s="234"/>
      <c r="D310" s="235"/>
      <c r="E310" s="97">
        <v>4</v>
      </c>
      <c r="F310" s="98">
        <v>1.8</v>
      </c>
      <c r="G310" s="99">
        <f>F299*F300*F301</f>
        <v>0.2873</v>
      </c>
      <c r="H310" s="100"/>
      <c r="I310" s="96">
        <f>ROUND(E310*F310*G310,2)</f>
        <v>2.0699999999999998</v>
      </c>
      <c r="J310" s="95"/>
      <c r="K310" s="236" t="s">
        <v>156</v>
      </c>
      <c r="L310" s="236"/>
      <c r="M310" s="78"/>
      <c r="N310" s="115"/>
    </row>
    <row r="311" spans="1:14" x14ac:dyDescent="0.25">
      <c r="A311" s="114"/>
      <c r="B311" s="233" t="s">
        <v>112</v>
      </c>
      <c r="C311" s="234"/>
      <c r="D311" s="235"/>
      <c r="E311" s="97">
        <v>4</v>
      </c>
      <c r="F311" s="98">
        <f>M301</f>
        <v>2</v>
      </c>
      <c r="G311" s="99">
        <f>F299*F301*2*F302</f>
        <v>4.4200000000000003E-2</v>
      </c>
      <c r="H311" s="100"/>
      <c r="I311" s="96">
        <f t="shared" ref="I311:I316" si="11">ROUND(E311*F311*G311,2)</f>
        <v>0.35</v>
      </c>
      <c r="J311" s="95" t="s">
        <v>0</v>
      </c>
      <c r="K311" s="236" t="s">
        <v>150</v>
      </c>
      <c r="L311" s="236"/>
      <c r="M311" s="78"/>
      <c r="N311" s="115"/>
    </row>
    <row r="312" spans="1:14" x14ac:dyDescent="0.25">
      <c r="A312" s="114"/>
      <c r="B312" s="233" t="s">
        <v>106</v>
      </c>
      <c r="C312" s="234"/>
      <c r="D312" s="235"/>
      <c r="E312" s="97">
        <v>4</v>
      </c>
      <c r="F312" s="98">
        <f>M302</f>
        <v>2.4</v>
      </c>
      <c r="G312" s="99">
        <f>F300*F306</f>
        <v>3.9E-2</v>
      </c>
      <c r="H312" s="100"/>
      <c r="I312" s="96">
        <f t="shared" si="11"/>
        <v>0.37</v>
      </c>
      <c r="J312" s="95"/>
      <c r="K312" s="236" t="s">
        <v>151</v>
      </c>
      <c r="L312" s="236"/>
      <c r="M312" s="78"/>
      <c r="N312" s="115"/>
    </row>
    <row r="313" spans="1:14" x14ac:dyDescent="0.25">
      <c r="A313" s="114"/>
      <c r="B313" s="233" t="s">
        <v>107</v>
      </c>
      <c r="C313" s="234" t="s">
        <v>0</v>
      </c>
      <c r="D313" s="235" t="s">
        <v>0</v>
      </c>
      <c r="E313" s="97">
        <v>4</v>
      </c>
      <c r="F313" s="98">
        <f>M302</f>
        <v>2.4</v>
      </c>
      <c r="G313" s="99">
        <f>F304*F303</f>
        <v>0.11599999999999999</v>
      </c>
      <c r="H313" s="100"/>
      <c r="I313" s="96">
        <f t="shared" si="11"/>
        <v>1.1100000000000001</v>
      </c>
      <c r="J313" s="95"/>
      <c r="K313" s="236" t="s">
        <v>155</v>
      </c>
      <c r="L313" s="236"/>
      <c r="M313" s="78"/>
      <c r="N313" s="115"/>
    </row>
    <row r="314" spans="1:14" x14ac:dyDescent="0.25">
      <c r="A314" s="114"/>
      <c r="B314" s="233" t="s">
        <v>108</v>
      </c>
      <c r="C314" s="234"/>
      <c r="D314" s="235"/>
      <c r="E314" s="97">
        <v>3</v>
      </c>
      <c r="F314" s="98">
        <f>M303</f>
        <v>0.02</v>
      </c>
      <c r="G314" s="99">
        <f>F305*F303</f>
        <v>5.8</v>
      </c>
      <c r="H314" s="100"/>
      <c r="I314" s="96">
        <f t="shared" si="11"/>
        <v>0.35</v>
      </c>
      <c r="J314" s="95"/>
      <c r="K314" s="236" t="s">
        <v>154</v>
      </c>
      <c r="L314" s="236"/>
      <c r="M314" s="78"/>
      <c r="N314" s="115"/>
    </row>
    <row r="315" spans="1:14" x14ac:dyDescent="0.25">
      <c r="A315" s="114"/>
      <c r="B315" s="233" t="s">
        <v>109</v>
      </c>
      <c r="C315" s="234"/>
      <c r="D315" s="235"/>
      <c r="E315" s="97">
        <v>3</v>
      </c>
      <c r="F315" s="98">
        <f>M304</f>
        <v>0.2</v>
      </c>
      <c r="G315" s="99">
        <f>F303</f>
        <v>1.1599999999999999</v>
      </c>
      <c r="H315" s="100"/>
      <c r="I315" s="96">
        <f t="shared" si="11"/>
        <v>0.7</v>
      </c>
      <c r="J315" s="95"/>
      <c r="K315" s="236" t="s">
        <v>153</v>
      </c>
      <c r="L315" s="236"/>
      <c r="M315" s="78"/>
      <c r="N315" s="115"/>
    </row>
    <row r="316" spans="1:14" x14ac:dyDescent="0.25">
      <c r="A316" s="114"/>
      <c r="B316" s="233" t="s">
        <v>110</v>
      </c>
      <c r="C316" s="234"/>
      <c r="D316" s="235"/>
      <c r="E316" s="97">
        <v>1</v>
      </c>
      <c r="F316" s="98">
        <f>M305</f>
        <v>0.1</v>
      </c>
      <c r="G316" s="99">
        <f>F303</f>
        <v>1.1599999999999999</v>
      </c>
      <c r="H316" s="100"/>
      <c r="I316" s="96">
        <f t="shared" si="11"/>
        <v>0.12</v>
      </c>
      <c r="J316" s="95"/>
      <c r="K316" s="236" t="s">
        <v>152</v>
      </c>
      <c r="L316" s="236"/>
      <c r="M316" s="78"/>
      <c r="N316" s="115"/>
    </row>
    <row r="317" spans="1:14" ht="15.75" thickBot="1" x14ac:dyDescent="0.3">
      <c r="A317" s="114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115"/>
    </row>
    <row r="318" spans="1:14" ht="15.75" thickBot="1" x14ac:dyDescent="0.3">
      <c r="A318" s="114"/>
      <c r="B318" s="249" t="s">
        <v>111</v>
      </c>
      <c r="C318" s="250"/>
      <c r="D318" s="250"/>
      <c r="E318" s="250"/>
      <c r="F318" s="250"/>
      <c r="G318" s="250"/>
      <c r="H318" s="250"/>
      <c r="I318" s="250"/>
      <c r="J318" s="107">
        <f>SUM(I310:I316)</f>
        <v>5.07</v>
      </c>
      <c r="K318" s="78" t="s">
        <v>0</v>
      </c>
      <c r="L318" s="78"/>
      <c r="M318" s="120" t="s">
        <v>0</v>
      </c>
      <c r="N318" s="121"/>
    </row>
    <row r="319" spans="1:14" ht="15.75" thickBot="1" x14ac:dyDescent="0.3">
      <c r="A319" s="117"/>
      <c r="B319" s="118"/>
      <c r="C319" s="118"/>
      <c r="D319" s="118"/>
      <c r="E319" s="118"/>
      <c r="F319" s="118"/>
      <c r="G319" s="118"/>
      <c r="H319" s="118"/>
      <c r="I319" s="118"/>
      <c r="J319" s="118"/>
      <c r="K319" s="122"/>
      <c r="L319" s="118"/>
      <c r="M319" s="118"/>
      <c r="N319" s="119"/>
    </row>
    <row r="320" spans="1:14" x14ac:dyDescent="0.25">
      <c r="A320" s="111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3"/>
    </row>
    <row r="321" spans="1:14" ht="28.5" x14ac:dyDescent="0.45">
      <c r="A321" s="114"/>
      <c r="B321" s="78"/>
      <c r="C321" s="223" t="s">
        <v>184</v>
      </c>
      <c r="D321" s="223"/>
      <c r="E321" s="223"/>
      <c r="F321" s="223"/>
      <c r="G321" s="223"/>
      <c r="H321" s="223"/>
      <c r="I321" s="78"/>
      <c r="J321" s="78"/>
      <c r="K321" s="78"/>
      <c r="L321" s="78"/>
      <c r="M321" s="78"/>
      <c r="N321" s="115"/>
    </row>
    <row r="322" spans="1:14" ht="15.75" thickBot="1" x14ac:dyDescent="0.3">
      <c r="A322" s="114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115"/>
    </row>
    <row r="323" spans="1:14" ht="16.5" thickBot="1" x14ac:dyDescent="0.3">
      <c r="A323" s="114"/>
      <c r="B323" s="224" t="s">
        <v>162</v>
      </c>
      <c r="C323" s="225"/>
      <c r="D323" s="225"/>
      <c r="E323" s="226"/>
      <c r="F323" s="224" t="s">
        <v>149</v>
      </c>
      <c r="G323" s="226"/>
      <c r="H323" s="78"/>
      <c r="I323" s="224" t="s">
        <v>113</v>
      </c>
      <c r="J323" s="225"/>
      <c r="K323" s="225"/>
      <c r="L323" s="225"/>
      <c r="M323" s="225"/>
      <c r="N323" s="226"/>
    </row>
    <row r="324" spans="1:14" x14ac:dyDescent="0.25">
      <c r="A324" s="114"/>
      <c r="B324" s="227"/>
      <c r="C324" s="228"/>
      <c r="D324" s="228"/>
      <c r="E324" s="228"/>
      <c r="F324" s="228"/>
      <c r="G324" s="229"/>
      <c r="H324" s="78"/>
      <c r="I324" s="227"/>
      <c r="J324" s="228"/>
      <c r="K324" s="228"/>
      <c r="L324" s="228"/>
      <c r="M324" s="88" t="s">
        <v>0</v>
      </c>
      <c r="N324" s="89" t="s">
        <v>114</v>
      </c>
    </row>
    <row r="325" spans="1:14" x14ac:dyDescent="0.25">
      <c r="A325" s="114"/>
      <c r="B325" s="230" t="s">
        <v>115</v>
      </c>
      <c r="C325" s="231"/>
      <c r="D325" s="232"/>
      <c r="E325" s="82" t="s">
        <v>143</v>
      </c>
      <c r="F325" s="83">
        <v>1.75</v>
      </c>
      <c r="G325" s="84" t="s">
        <v>147</v>
      </c>
      <c r="H325" s="78"/>
      <c r="I325" s="230" t="s">
        <v>124</v>
      </c>
      <c r="J325" s="231"/>
      <c r="K325" s="231"/>
      <c r="L325" s="232"/>
      <c r="M325" s="90">
        <v>1.8</v>
      </c>
      <c r="N325" s="91" t="s">
        <v>140</v>
      </c>
    </row>
    <row r="326" spans="1:14" x14ac:dyDescent="0.25">
      <c r="A326" s="114"/>
      <c r="B326" s="230" t="s">
        <v>116</v>
      </c>
      <c r="C326" s="231"/>
      <c r="D326" s="232"/>
      <c r="E326" s="82" t="s">
        <v>131</v>
      </c>
      <c r="F326" s="83">
        <v>0.13</v>
      </c>
      <c r="G326" s="84" t="s">
        <v>147</v>
      </c>
      <c r="H326" s="78"/>
      <c r="I326" s="230" t="s">
        <v>125</v>
      </c>
      <c r="J326" s="231"/>
      <c r="K326" s="231"/>
      <c r="L326" s="232"/>
      <c r="M326" s="90">
        <v>1.35</v>
      </c>
      <c r="N326" s="91" t="s">
        <v>140</v>
      </c>
    </row>
    <row r="327" spans="1:14" x14ac:dyDescent="0.25">
      <c r="A327" s="114"/>
      <c r="B327" s="230" t="s">
        <v>117</v>
      </c>
      <c r="C327" s="231"/>
      <c r="D327" s="232"/>
      <c r="E327" s="82" t="s">
        <v>132</v>
      </c>
      <c r="F327" s="83">
        <v>2.6</v>
      </c>
      <c r="G327" s="84" t="s">
        <v>147</v>
      </c>
      <c r="H327" s="78"/>
      <c r="I327" s="230" t="s">
        <v>126</v>
      </c>
      <c r="J327" s="231"/>
      <c r="K327" s="231"/>
      <c r="L327" s="232"/>
      <c r="M327" s="90">
        <v>2</v>
      </c>
      <c r="N327" s="91" t="s">
        <v>140</v>
      </c>
    </row>
    <row r="328" spans="1:14" x14ac:dyDescent="0.25">
      <c r="A328" s="114"/>
      <c r="B328" s="230" t="s">
        <v>118</v>
      </c>
      <c r="C328" s="231"/>
      <c r="D328" s="232"/>
      <c r="E328" s="82" t="s">
        <v>133</v>
      </c>
      <c r="F328" s="83">
        <v>0.01</v>
      </c>
      <c r="G328" s="84" t="s">
        <v>147</v>
      </c>
      <c r="H328" s="78"/>
      <c r="I328" s="230" t="s">
        <v>127</v>
      </c>
      <c r="J328" s="231"/>
      <c r="K328" s="231"/>
      <c r="L328" s="232"/>
      <c r="M328" s="90">
        <v>2.4</v>
      </c>
      <c r="N328" s="91" t="s">
        <v>140</v>
      </c>
    </row>
    <row r="329" spans="1:14" x14ac:dyDescent="0.25">
      <c r="A329" s="114"/>
      <c r="B329" s="230" t="s">
        <v>119</v>
      </c>
      <c r="C329" s="231"/>
      <c r="D329" s="232"/>
      <c r="E329" s="82" t="s">
        <v>134</v>
      </c>
      <c r="F329" s="83">
        <v>2.5499999999999998</v>
      </c>
      <c r="G329" s="84" t="s">
        <v>148</v>
      </c>
      <c r="H329" s="78"/>
      <c r="I329" s="230" t="s">
        <v>128</v>
      </c>
      <c r="J329" s="231"/>
      <c r="K329" s="231"/>
      <c r="L329" s="232"/>
      <c r="M329" s="90">
        <v>0.02</v>
      </c>
      <c r="N329" s="91" t="s">
        <v>141</v>
      </c>
    </row>
    <row r="330" spans="1:14" x14ac:dyDescent="0.25">
      <c r="A330" s="114"/>
      <c r="B330" s="230" t="s">
        <v>120</v>
      </c>
      <c r="C330" s="231"/>
      <c r="D330" s="232"/>
      <c r="E330" s="82" t="s">
        <v>138</v>
      </c>
      <c r="F330" s="83">
        <v>0.1</v>
      </c>
      <c r="G330" s="84" t="s">
        <v>147</v>
      </c>
      <c r="H330" s="78"/>
      <c r="I330" s="230" t="s">
        <v>129</v>
      </c>
      <c r="J330" s="231"/>
      <c r="K330" s="231"/>
      <c r="L330" s="232"/>
      <c r="M330" s="90">
        <v>0.2</v>
      </c>
      <c r="N330" s="91" t="s">
        <v>142</v>
      </c>
    </row>
    <row r="331" spans="1:14" x14ac:dyDescent="0.25">
      <c r="A331" s="114"/>
      <c r="B331" s="230" t="s">
        <v>121</v>
      </c>
      <c r="C331" s="231"/>
      <c r="D331" s="232"/>
      <c r="E331" s="82" t="s">
        <v>135</v>
      </c>
      <c r="F331" s="83">
        <v>5</v>
      </c>
      <c r="G331" s="84" t="s">
        <v>170</v>
      </c>
      <c r="H331" s="78"/>
      <c r="I331" s="230" t="s">
        <v>139</v>
      </c>
      <c r="J331" s="231"/>
      <c r="K331" s="231"/>
      <c r="L331" s="232"/>
      <c r="M331" s="90">
        <v>0.1</v>
      </c>
      <c r="N331" s="91" t="s">
        <v>142</v>
      </c>
    </row>
    <row r="332" spans="1:14" ht="15.75" thickBot="1" x14ac:dyDescent="0.3">
      <c r="A332" s="114"/>
      <c r="B332" s="230" t="s">
        <v>122</v>
      </c>
      <c r="C332" s="231"/>
      <c r="D332" s="232"/>
      <c r="E332" s="82" t="s">
        <v>136</v>
      </c>
      <c r="F332" s="83">
        <v>0.3</v>
      </c>
      <c r="G332" s="84" t="s">
        <v>147</v>
      </c>
      <c r="H332" s="78"/>
      <c r="I332" s="237" t="s">
        <v>130</v>
      </c>
      <c r="J332" s="238"/>
      <c r="K332" s="238"/>
      <c r="L332" s="239"/>
      <c r="M332" s="92">
        <v>0.3</v>
      </c>
      <c r="N332" s="93" t="s">
        <v>142</v>
      </c>
    </row>
    <row r="333" spans="1:14" x14ac:dyDescent="0.25">
      <c r="A333" s="114"/>
      <c r="B333" s="79"/>
      <c r="C333" s="79"/>
      <c r="D333" s="79"/>
      <c r="E333" s="80"/>
      <c r="F333" s="81"/>
      <c r="G333" s="78"/>
      <c r="H333" s="78"/>
      <c r="I333" s="78"/>
      <c r="J333" s="78"/>
      <c r="K333" s="78"/>
      <c r="L333" s="78"/>
      <c r="M333" s="78"/>
      <c r="N333" s="115"/>
    </row>
    <row r="334" spans="1:14" ht="15" customHeight="1" x14ac:dyDescent="0.25">
      <c r="A334" s="114"/>
      <c r="B334" s="240" t="s">
        <v>104</v>
      </c>
      <c r="C334" s="241"/>
      <c r="D334" s="242"/>
      <c r="E334" s="246" t="s">
        <v>144</v>
      </c>
      <c r="F334" s="248" t="s">
        <v>145</v>
      </c>
      <c r="G334" s="78"/>
      <c r="H334" s="78" t="s">
        <v>0</v>
      </c>
      <c r="I334" s="78"/>
      <c r="J334" s="78"/>
      <c r="K334" s="78"/>
      <c r="L334" s="78"/>
      <c r="M334" s="78"/>
      <c r="N334" s="115"/>
    </row>
    <row r="335" spans="1:14" x14ac:dyDescent="0.25">
      <c r="A335" s="114"/>
      <c r="B335" s="243"/>
      <c r="C335" s="244"/>
      <c r="D335" s="245"/>
      <c r="E335" s="247"/>
      <c r="F335" s="248"/>
      <c r="G335" s="78"/>
      <c r="H335" s="78"/>
      <c r="I335" s="94" t="s">
        <v>146</v>
      </c>
      <c r="J335" s="78"/>
      <c r="K335" s="78"/>
      <c r="L335" s="78"/>
      <c r="M335" s="78"/>
      <c r="N335" s="115"/>
    </row>
    <row r="336" spans="1:14" x14ac:dyDescent="0.25">
      <c r="A336" s="114"/>
      <c r="B336" s="233" t="s">
        <v>105</v>
      </c>
      <c r="C336" s="234"/>
      <c r="D336" s="235"/>
      <c r="E336" s="97">
        <v>4</v>
      </c>
      <c r="F336" s="98">
        <v>1.8</v>
      </c>
      <c r="G336" s="99">
        <f>F325*F326*F327</f>
        <v>0.59150000000000003</v>
      </c>
      <c r="H336" s="100"/>
      <c r="I336" s="96">
        <f>ROUND(E336*F336*G336,2)</f>
        <v>4.26</v>
      </c>
      <c r="J336" s="95"/>
      <c r="K336" s="236" t="s">
        <v>156</v>
      </c>
      <c r="L336" s="236"/>
      <c r="M336" s="78"/>
      <c r="N336" s="115"/>
    </row>
    <row r="337" spans="1:14" x14ac:dyDescent="0.25">
      <c r="A337" s="114"/>
      <c r="B337" s="233" t="s">
        <v>112</v>
      </c>
      <c r="C337" s="234"/>
      <c r="D337" s="235"/>
      <c r="E337" s="97">
        <v>4</v>
      </c>
      <c r="F337" s="98">
        <f>M327</f>
        <v>2</v>
      </c>
      <c r="G337" s="99">
        <f>F325*F327*2*F328</f>
        <v>9.0999999999999998E-2</v>
      </c>
      <c r="H337" s="100"/>
      <c r="I337" s="96">
        <f t="shared" ref="I337:I342" si="12">ROUND(E337*F337*G337,2)</f>
        <v>0.73</v>
      </c>
      <c r="J337" s="95" t="s">
        <v>0</v>
      </c>
      <c r="K337" s="236" t="s">
        <v>150</v>
      </c>
      <c r="L337" s="236"/>
      <c r="M337" s="78"/>
      <c r="N337" s="115"/>
    </row>
    <row r="338" spans="1:14" x14ac:dyDescent="0.25">
      <c r="A338" s="114"/>
      <c r="B338" s="233" t="s">
        <v>106</v>
      </c>
      <c r="C338" s="234"/>
      <c r="D338" s="235"/>
      <c r="E338" s="97">
        <v>4</v>
      </c>
      <c r="F338" s="98">
        <f>M328</f>
        <v>2.4</v>
      </c>
      <c r="G338" s="99">
        <f>F326*F332</f>
        <v>3.9E-2</v>
      </c>
      <c r="H338" s="100"/>
      <c r="I338" s="96">
        <f t="shared" si="12"/>
        <v>0.37</v>
      </c>
      <c r="J338" s="95"/>
      <c r="K338" s="236" t="s">
        <v>151</v>
      </c>
      <c r="L338" s="236"/>
      <c r="M338" s="78"/>
      <c r="N338" s="115"/>
    </row>
    <row r="339" spans="1:14" x14ac:dyDescent="0.25">
      <c r="A339" s="114"/>
      <c r="B339" s="233" t="s">
        <v>107</v>
      </c>
      <c r="C339" s="234" t="s">
        <v>0</v>
      </c>
      <c r="D339" s="235" t="s">
        <v>0</v>
      </c>
      <c r="E339" s="97">
        <v>4</v>
      </c>
      <c r="F339" s="98">
        <f>M328</f>
        <v>2.4</v>
      </c>
      <c r="G339" s="99">
        <f>F330*F329</f>
        <v>0.255</v>
      </c>
      <c r="H339" s="100"/>
      <c r="I339" s="96">
        <f t="shared" si="12"/>
        <v>2.4500000000000002</v>
      </c>
      <c r="J339" s="95"/>
      <c r="K339" s="236" t="s">
        <v>155</v>
      </c>
      <c r="L339" s="236"/>
      <c r="M339" s="78"/>
      <c r="N339" s="115"/>
    </row>
    <row r="340" spans="1:14" x14ac:dyDescent="0.25">
      <c r="A340" s="114"/>
      <c r="B340" s="233" t="s">
        <v>108</v>
      </c>
      <c r="C340" s="234"/>
      <c r="D340" s="235"/>
      <c r="E340" s="97">
        <v>3</v>
      </c>
      <c r="F340" s="98">
        <f>M329</f>
        <v>0.02</v>
      </c>
      <c r="G340" s="99">
        <f>F331*F329</f>
        <v>12.75</v>
      </c>
      <c r="H340" s="100"/>
      <c r="I340" s="96">
        <f t="shared" si="12"/>
        <v>0.77</v>
      </c>
      <c r="J340" s="95"/>
      <c r="K340" s="236" t="s">
        <v>154</v>
      </c>
      <c r="L340" s="236"/>
      <c r="M340" s="78"/>
      <c r="N340" s="115"/>
    </row>
    <row r="341" spans="1:14" x14ac:dyDescent="0.25">
      <c r="A341" s="114"/>
      <c r="B341" s="233" t="s">
        <v>109</v>
      </c>
      <c r="C341" s="234"/>
      <c r="D341" s="235"/>
      <c r="E341" s="97">
        <v>3</v>
      </c>
      <c r="F341" s="98">
        <f>M330</f>
        <v>0.2</v>
      </c>
      <c r="G341" s="99">
        <f>F329</f>
        <v>2.5499999999999998</v>
      </c>
      <c r="H341" s="100"/>
      <c r="I341" s="96">
        <f t="shared" si="12"/>
        <v>1.53</v>
      </c>
      <c r="J341" s="95"/>
      <c r="K341" s="236" t="s">
        <v>153</v>
      </c>
      <c r="L341" s="236"/>
      <c r="M341" s="78"/>
      <c r="N341" s="115"/>
    </row>
    <row r="342" spans="1:14" x14ac:dyDescent="0.25">
      <c r="A342" s="114"/>
      <c r="B342" s="233" t="s">
        <v>110</v>
      </c>
      <c r="C342" s="234"/>
      <c r="D342" s="235"/>
      <c r="E342" s="97">
        <v>1</v>
      </c>
      <c r="F342" s="98">
        <f>M331</f>
        <v>0.1</v>
      </c>
      <c r="G342" s="99">
        <f>F329</f>
        <v>2.5499999999999998</v>
      </c>
      <c r="H342" s="100"/>
      <c r="I342" s="96">
        <f t="shared" si="12"/>
        <v>0.26</v>
      </c>
      <c r="J342" s="95"/>
      <c r="K342" s="236" t="s">
        <v>152</v>
      </c>
      <c r="L342" s="236"/>
      <c r="M342" s="78"/>
      <c r="N342" s="115"/>
    </row>
    <row r="343" spans="1:14" ht="15.75" thickBot="1" x14ac:dyDescent="0.3">
      <c r="A343" s="114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115"/>
    </row>
    <row r="344" spans="1:14" ht="15.75" thickBot="1" x14ac:dyDescent="0.3">
      <c r="A344" s="114"/>
      <c r="B344" s="249" t="s">
        <v>111</v>
      </c>
      <c r="C344" s="250"/>
      <c r="D344" s="250"/>
      <c r="E344" s="250"/>
      <c r="F344" s="250"/>
      <c r="G344" s="250"/>
      <c r="H344" s="250"/>
      <c r="I344" s="250"/>
      <c r="J344" s="107">
        <f>SUM(I336:I342)</f>
        <v>10.37</v>
      </c>
      <c r="K344" s="78" t="s">
        <v>0</v>
      </c>
      <c r="L344" s="78"/>
      <c r="M344" s="120" t="s">
        <v>0</v>
      </c>
      <c r="N344" s="121"/>
    </row>
    <row r="345" spans="1:14" ht="15.75" thickBot="1" x14ac:dyDescent="0.3">
      <c r="A345" s="117"/>
      <c r="B345" s="118"/>
      <c r="C345" s="118"/>
      <c r="D345" s="118"/>
      <c r="E345" s="118"/>
      <c r="F345" s="118"/>
      <c r="G345" s="118"/>
      <c r="H345" s="118"/>
      <c r="I345" s="118"/>
      <c r="J345" s="118"/>
      <c r="K345" s="122"/>
      <c r="L345" s="118"/>
      <c r="M345" s="118"/>
      <c r="N345" s="119"/>
    </row>
    <row r="346" spans="1:14" x14ac:dyDescent="0.25">
      <c r="A346" s="111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3"/>
    </row>
    <row r="347" spans="1:14" ht="28.5" x14ac:dyDescent="0.45">
      <c r="A347" s="114"/>
      <c r="B347" s="78"/>
      <c r="C347" s="223" t="s">
        <v>185</v>
      </c>
      <c r="D347" s="223"/>
      <c r="E347" s="223"/>
      <c r="F347" s="223"/>
      <c r="G347" s="223"/>
      <c r="H347" s="223"/>
      <c r="I347" s="78"/>
      <c r="J347" s="78"/>
      <c r="K347" s="78"/>
      <c r="L347" s="78"/>
      <c r="M347" s="78"/>
      <c r="N347" s="115"/>
    </row>
    <row r="348" spans="1:14" ht="15.75" thickBot="1" x14ac:dyDescent="0.3">
      <c r="A348" s="114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115"/>
    </row>
    <row r="349" spans="1:14" ht="16.5" thickBot="1" x14ac:dyDescent="0.3">
      <c r="A349" s="114"/>
      <c r="B349" s="224" t="s">
        <v>162</v>
      </c>
      <c r="C349" s="225"/>
      <c r="D349" s="225"/>
      <c r="E349" s="226"/>
      <c r="F349" s="224" t="s">
        <v>149</v>
      </c>
      <c r="G349" s="226"/>
      <c r="H349" s="78"/>
      <c r="I349" s="224" t="s">
        <v>113</v>
      </c>
      <c r="J349" s="225"/>
      <c r="K349" s="225"/>
      <c r="L349" s="225"/>
      <c r="M349" s="225"/>
      <c r="N349" s="226"/>
    </row>
    <row r="350" spans="1:14" x14ac:dyDescent="0.25">
      <c r="A350" s="114"/>
      <c r="B350" s="227"/>
      <c r="C350" s="228"/>
      <c r="D350" s="228"/>
      <c r="E350" s="228"/>
      <c r="F350" s="228"/>
      <c r="G350" s="229"/>
      <c r="H350" s="78"/>
      <c r="I350" s="227"/>
      <c r="J350" s="228"/>
      <c r="K350" s="228"/>
      <c r="L350" s="228"/>
      <c r="M350" s="88" t="s">
        <v>0</v>
      </c>
      <c r="N350" s="89" t="s">
        <v>114</v>
      </c>
    </row>
    <row r="351" spans="1:14" x14ac:dyDescent="0.25">
      <c r="A351" s="114"/>
      <c r="B351" s="230" t="s">
        <v>115</v>
      </c>
      <c r="C351" s="231"/>
      <c r="D351" s="232"/>
      <c r="E351" s="82" t="s">
        <v>143</v>
      </c>
      <c r="F351" s="83">
        <v>2.1</v>
      </c>
      <c r="G351" s="84" t="s">
        <v>147</v>
      </c>
      <c r="H351" s="78"/>
      <c r="I351" s="230" t="s">
        <v>124</v>
      </c>
      <c r="J351" s="231"/>
      <c r="K351" s="231"/>
      <c r="L351" s="232"/>
      <c r="M351" s="90">
        <v>1.8</v>
      </c>
      <c r="N351" s="91" t="s">
        <v>140</v>
      </c>
    </row>
    <row r="352" spans="1:14" x14ac:dyDescent="0.25">
      <c r="A352" s="114"/>
      <c r="B352" s="230" t="s">
        <v>116</v>
      </c>
      <c r="C352" s="231"/>
      <c r="D352" s="232"/>
      <c r="E352" s="82" t="s">
        <v>131</v>
      </c>
      <c r="F352" s="83">
        <v>0.13</v>
      </c>
      <c r="G352" s="84" t="s">
        <v>147</v>
      </c>
      <c r="H352" s="78"/>
      <c r="I352" s="230" t="s">
        <v>125</v>
      </c>
      <c r="J352" s="231"/>
      <c r="K352" s="231"/>
      <c r="L352" s="232"/>
      <c r="M352" s="90">
        <v>1.35</v>
      </c>
      <c r="N352" s="91" t="s">
        <v>140</v>
      </c>
    </row>
    <row r="353" spans="1:14" x14ac:dyDescent="0.25">
      <c r="A353" s="114"/>
      <c r="B353" s="230" t="s">
        <v>117</v>
      </c>
      <c r="C353" s="231"/>
      <c r="D353" s="232"/>
      <c r="E353" s="82" t="s">
        <v>132</v>
      </c>
      <c r="F353" s="83">
        <v>2.6</v>
      </c>
      <c r="G353" s="84" t="s">
        <v>147</v>
      </c>
      <c r="H353" s="78"/>
      <c r="I353" s="230" t="s">
        <v>126</v>
      </c>
      <c r="J353" s="231"/>
      <c r="K353" s="231"/>
      <c r="L353" s="232"/>
      <c r="M353" s="90">
        <v>2</v>
      </c>
      <c r="N353" s="91" t="s">
        <v>140</v>
      </c>
    </row>
    <row r="354" spans="1:14" x14ac:dyDescent="0.25">
      <c r="A354" s="114"/>
      <c r="B354" s="230" t="s">
        <v>118</v>
      </c>
      <c r="C354" s="231"/>
      <c r="D354" s="232"/>
      <c r="E354" s="82" t="s">
        <v>133</v>
      </c>
      <c r="F354" s="83">
        <v>0.01</v>
      </c>
      <c r="G354" s="84" t="s">
        <v>147</v>
      </c>
      <c r="H354" s="78"/>
      <c r="I354" s="230" t="s">
        <v>127</v>
      </c>
      <c r="J354" s="231"/>
      <c r="K354" s="231"/>
      <c r="L354" s="232"/>
      <c r="M354" s="90">
        <v>2.4</v>
      </c>
      <c r="N354" s="91" t="s">
        <v>140</v>
      </c>
    </row>
    <row r="355" spans="1:14" x14ac:dyDescent="0.25">
      <c r="A355" s="114"/>
      <c r="B355" s="230" t="s">
        <v>119</v>
      </c>
      <c r="C355" s="231"/>
      <c r="D355" s="232"/>
      <c r="E355" s="82" t="s">
        <v>134</v>
      </c>
      <c r="F355" s="83">
        <v>0.83</v>
      </c>
      <c r="G355" s="84" t="s">
        <v>148</v>
      </c>
      <c r="H355" s="78"/>
      <c r="I355" s="230" t="s">
        <v>128</v>
      </c>
      <c r="J355" s="231"/>
      <c r="K355" s="231"/>
      <c r="L355" s="232"/>
      <c r="M355" s="90">
        <v>0.02</v>
      </c>
      <c r="N355" s="91" t="s">
        <v>141</v>
      </c>
    </row>
    <row r="356" spans="1:14" x14ac:dyDescent="0.25">
      <c r="A356" s="114"/>
      <c r="B356" s="230" t="s">
        <v>120</v>
      </c>
      <c r="C356" s="231"/>
      <c r="D356" s="232"/>
      <c r="E356" s="82" t="s">
        <v>138</v>
      </c>
      <c r="F356" s="83">
        <v>0.1</v>
      </c>
      <c r="G356" s="84" t="s">
        <v>147</v>
      </c>
      <c r="H356" s="78"/>
      <c r="I356" s="230" t="s">
        <v>129</v>
      </c>
      <c r="J356" s="231"/>
      <c r="K356" s="231"/>
      <c r="L356" s="232"/>
      <c r="M356" s="90">
        <v>0.2</v>
      </c>
      <c r="N356" s="91" t="s">
        <v>142</v>
      </c>
    </row>
    <row r="357" spans="1:14" x14ac:dyDescent="0.25">
      <c r="A357" s="114"/>
      <c r="B357" s="230" t="s">
        <v>121</v>
      </c>
      <c r="C357" s="231"/>
      <c r="D357" s="232"/>
      <c r="E357" s="82" t="s">
        <v>135</v>
      </c>
      <c r="F357" s="83">
        <v>5</v>
      </c>
      <c r="G357" s="84" t="s">
        <v>170</v>
      </c>
      <c r="H357" s="78"/>
      <c r="I357" s="230" t="s">
        <v>139</v>
      </c>
      <c r="J357" s="231"/>
      <c r="K357" s="231"/>
      <c r="L357" s="232"/>
      <c r="M357" s="90">
        <v>0.1</v>
      </c>
      <c r="N357" s="91" t="s">
        <v>142</v>
      </c>
    </row>
    <row r="358" spans="1:14" ht="15.75" thickBot="1" x14ac:dyDescent="0.3">
      <c r="A358" s="114"/>
      <c r="B358" s="230" t="s">
        <v>122</v>
      </c>
      <c r="C358" s="231"/>
      <c r="D358" s="232"/>
      <c r="E358" s="82" t="s">
        <v>136</v>
      </c>
      <c r="F358" s="83">
        <v>0.3</v>
      </c>
      <c r="G358" s="84" t="s">
        <v>147</v>
      </c>
      <c r="H358" s="78"/>
      <c r="I358" s="237" t="s">
        <v>130</v>
      </c>
      <c r="J358" s="238"/>
      <c r="K358" s="238"/>
      <c r="L358" s="239"/>
      <c r="M358" s="92">
        <v>0.3</v>
      </c>
      <c r="N358" s="93" t="s">
        <v>142</v>
      </c>
    </row>
    <row r="359" spans="1:14" x14ac:dyDescent="0.25">
      <c r="A359" s="114"/>
      <c r="B359" s="79"/>
      <c r="C359" s="79"/>
      <c r="D359" s="79"/>
      <c r="E359" s="80"/>
      <c r="F359" s="81"/>
      <c r="G359" s="78"/>
      <c r="H359" s="78"/>
      <c r="I359" s="78"/>
      <c r="J359" s="78"/>
      <c r="K359" s="78"/>
      <c r="L359" s="78"/>
      <c r="M359" s="78"/>
      <c r="N359" s="115"/>
    </row>
    <row r="360" spans="1:14" ht="15" customHeight="1" x14ac:dyDescent="0.25">
      <c r="A360" s="114"/>
      <c r="B360" s="240" t="s">
        <v>104</v>
      </c>
      <c r="C360" s="241"/>
      <c r="D360" s="242"/>
      <c r="E360" s="246" t="s">
        <v>144</v>
      </c>
      <c r="F360" s="248" t="s">
        <v>145</v>
      </c>
      <c r="G360" s="78"/>
      <c r="H360" s="78" t="s">
        <v>0</v>
      </c>
      <c r="I360" s="78"/>
      <c r="J360" s="78"/>
      <c r="K360" s="78"/>
      <c r="L360" s="78"/>
      <c r="M360" s="78"/>
      <c r="N360" s="115"/>
    </row>
    <row r="361" spans="1:14" x14ac:dyDescent="0.25">
      <c r="A361" s="114"/>
      <c r="B361" s="243"/>
      <c r="C361" s="244"/>
      <c r="D361" s="245"/>
      <c r="E361" s="247"/>
      <c r="F361" s="248"/>
      <c r="G361" s="78"/>
      <c r="H361" s="78"/>
      <c r="I361" s="94" t="s">
        <v>146</v>
      </c>
      <c r="J361" s="78"/>
      <c r="K361" s="78"/>
      <c r="L361" s="78"/>
      <c r="M361" s="78"/>
      <c r="N361" s="115"/>
    </row>
    <row r="362" spans="1:14" x14ac:dyDescent="0.25">
      <c r="A362" s="114"/>
      <c r="B362" s="233" t="s">
        <v>105</v>
      </c>
      <c r="C362" s="234"/>
      <c r="D362" s="235"/>
      <c r="E362" s="97">
        <v>4</v>
      </c>
      <c r="F362" s="98">
        <v>1.8</v>
      </c>
      <c r="G362" s="99">
        <f>F351*F352*F353</f>
        <v>0.7098000000000001</v>
      </c>
      <c r="H362" s="100"/>
      <c r="I362" s="96">
        <f>ROUND(E362*F362*G362,2)</f>
        <v>5.1100000000000003</v>
      </c>
      <c r="J362" s="95"/>
      <c r="K362" s="236" t="s">
        <v>156</v>
      </c>
      <c r="L362" s="236"/>
      <c r="M362" s="78"/>
      <c r="N362" s="115"/>
    </row>
    <row r="363" spans="1:14" x14ac:dyDescent="0.25">
      <c r="A363" s="114"/>
      <c r="B363" s="233" t="s">
        <v>112</v>
      </c>
      <c r="C363" s="234"/>
      <c r="D363" s="235"/>
      <c r="E363" s="97">
        <v>4</v>
      </c>
      <c r="F363" s="98">
        <f>M353</f>
        <v>2</v>
      </c>
      <c r="G363" s="99">
        <f>F351*F353*2*F354</f>
        <v>0.10920000000000002</v>
      </c>
      <c r="H363" s="100"/>
      <c r="I363" s="96">
        <f t="shared" ref="I363:I368" si="13">ROUND(E363*F363*G363,2)</f>
        <v>0.87</v>
      </c>
      <c r="J363" s="95" t="s">
        <v>0</v>
      </c>
      <c r="K363" s="236" t="s">
        <v>150</v>
      </c>
      <c r="L363" s="236"/>
      <c r="M363" s="78"/>
      <c r="N363" s="115"/>
    </row>
    <row r="364" spans="1:14" x14ac:dyDescent="0.25">
      <c r="A364" s="114"/>
      <c r="B364" s="233" t="s">
        <v>106</v>
      </c>
      <c r="C364" s="234"/>
      <c r="D364" s="235"/>
      <c r="E364" s="97">
        <v>4</v>
      </c>
      <c r="F364" s="98">
        <f>M354</f>
        <v>2.4</v>
      </c>
      <c r="G364" s="99">
        <f>F352*F358</f>
        <v>3.9E-2</v>
      </c>
      <c r="H364" s="100"/>
      <c r="I364" s="96">
        <f t="shared" si="13"/>
        <v>0.37</v>
      </c>
      <c r="J364" s="95"/>
      <c r="K364" s="236" t="s">
        <v>151</v>
      </c>
      <c r="L364" s="236"/>
      <c r="M364" s="78"/>
      <c r="N364" s="115"/>
    </row>
    <row r="365" spans="1:14" x14ac:dyDescent="0.25">
      <c r="A365" s="114"/>
      <c r="B365" s="233" t="s">
        <v>107</v>
      </c>
      <c r="C365" s="234" t="s">
        <v>0</v>
      </c>
      <c r="D365" s="235" t="s">
        <v>0</v>
      </c>
      <c r="E365" s="97">
        <v>4</v>
      </c>
      <c r="F365" s="98">
        <f>M354</f>
        <v>2.4</v>
      </c>
      <c r="G365" s="99">
        <f>F356*F355</f>
        <v>8.3000000000000004E-2</v>
      </c>
      <c r="H365" s="100"/>
      <c r="I365" s="96">
        <f t="shared" si="13"/>
        <v>0.8</v>
      </c>
      <c r="J365" s="95"/>
      <c r="K365" s="236" t="s">
        <v>155</v>
      </c>
      <c r="L365" s="236"/>
      <c r="M365" s="78"/>
      <c r="N365" s="115"/>
    </row>
    <row r="366" spans="1:14" x14ac:dyDescent="0.25">
      <c r="A366" s="114"/>
      <c r="B366" s="233" t="s">
        <v>108</v>
      </c>
      <c r="C366" s="234"/>
      <c r="D366" s="235"/>
      <c r="E366" s="97">
        <v>3</v>
      </c>
      <c r="F366" s="98">
        <f>M355</f>
        <v>0.02</v>
      </c>
      <c r="G366" s="99">
        <f>F357*F355</f>
        <v>4.1499999999999995</v>
      </c>
      <c r="H366" s="100"/>
      <c r="I366" s="96">
        <f t="shared" si="13"/>
        <v>0.25</v>
      </c>
      <c r="J366" s="95"/>
      <c r="K366" s="236" t="s">
        <v>154</v>
      </c>
      <c r="L366" s="236"/>
      <c r="M366" s="78"/>
      <c r="N366" s="115"/>
    </row>
    <row r="367" spans="1:14" x14ac:dyDescent="0.25">
      <c r="A367" s="114"/>
      <c r="B367" s="233" t="s">
        <v>109</v>
      </c>
      <c r="C367" s="234"/>
      <c r="D367" s="235"/>
      <c r="E367" s="97">
        <v>3</v>
      </c>
      <c r="F367" s="98">
        <f>M356</f>
        <v>0.2</v>
      </c>
      <c r="G367" s="99">
        <f>F355</f>
        <v>0.83</v>
      </c>
      <c r="H367" s="100"/>
      <c r="I367" s="96">
        <f t="shared" si="13"/>
        <v>0.5</v>
      </c>
      <c r="J367" s="95"/>
      <c r="K367" s="236" t="s">
        <v>153</v>
      </c>
      <c r="L367" s="236"/>
      <c r="M367" s="78"/>
      <c r="N367" s="115"/>
    </row>
    <row r="368" spans="1:14" x14ac:dyDescent="0.25">
      <c r="A368" s="114"/>
      <c r="B368" s="233" t="s">
        <v>110</v>
      </c>
      <c r="C368" s="234"/>
      <c r="D368" s="235"/>
      <c r="E368" s="97">
        <v>1</v>
      </c>
      <c r="F368" s="98">
        <f>M357</f>
        <v>0.1</v>
      </c>
      <c r="G368" s="99">
        <f>F355</f>
        <v>0.83</v>
      </c>
      <c r="H368" s="100"/>
      <c r="I368" s="96">
        <f t="shared" si="13"/>
        <v>0.08</v>
      </c>
      <c r="J368" s="95"/>
      <c r="K368" s="236" t="s">
        <v>152</v>
      </c>
      <c r="L368" s="236"/>
      <c r="M368" s="78"/>
      <c r="N368" s="115"/>
    </row>
    <row r="369" spans="1:14" ht="15.75" thickBot="1" x14ac:dyDescent="0.3">
      <c r="A369" s="114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115"/>
    </row>
    <row r="370" spans="1:14" ht="15.75" thickBot="1" x14ac:dyDescent="0.3">
      <c r="A370" s="114"/>
      <c r="B370" s="249" t="s">
        <v>111</v>
      </c>
      <c r="C370" s="250"/>
      <c r="D370" s="250"/>
      <c r="E370" s="250"/>
      <c r="F370" s="250"/>
      <c r="G370" s="250"/>
      <c r="H370" s="250"/>
      <c r="I370" s="250"/>
      <c r="J370" s="107">
        <f>SUM(I362:I368)</f>
        <v>7.98</v>
      </c>
      <c r="K370" s="78" t="s">
        <v>0</v>
      </c>
      <c r="L370" s="78"/>
      <c r="M370" s="120" t="s">
        <v>0</v>
      </c>
      <c r="N370" s="121"/>
    </row>
    <row r="371" spans="1:14" ht="15.75" thickBot="1" x14ac:dyDescent="0.3">
      <c r="A371" s="117"/>
      <c r="B371" s="118"/>
      <c r="C371" s="118"/>
      <c r="D371" s="118"/>
      <c r="E371" s="118"/>
      <c r="F371" s="118"/>
      <c r="G371" s="118"/>
      <c r="H371" s="118"/>
      <c r="I371" s="118"/>
      <c r="J371" s="118"/>
      <c r="K371" s="122"/>
      <c r="L371" s="118"/>
      <c r="M371" s="118"/>
      <c r="N371" s="119"/>
    </row>
  </sheetData>
  <mergeCells count="567">
    <mergeCell ref="B370:I370"/>
    <mergeCell ref="B366:D366"/>
    <mergeCell ref="K366:L366"/>
    <mergeCell ref="B367:D367"/>
    <mergeCell ref="K367:L367"/>
    <mergeCell ref="B368:D368"/>
    <mergeCell ref="K368:L368"/>
    <mergeCell ref="B363:D363"/>
    <mergeCell ref="K363:L363"/>
    <mergeCell ref="B364:D364"/>
    <mergeCell ref="K364:L364"/>
    <mergeCell ref="B365:D365"/>
    <mergeCell ref="K365:L365"/>
    <mergeCell ref="B360:D361"/>
    <mergeCell ref="E360:E361"/>
    <mergeCell ref="F360:F361"/>
    <mergeCell ref="B362:D362"/>
    <mergeCell ref="K362:L362"/>
    <mergeCell ref="B356:D356"/>
    <mergeCell ref="I356:L356"/>
    <mergeCell ref="B357:D357"/>
    <mergeCell ref="I357:L357"/>
    <mergeCell ref="B358:D358"/>
    <mergeCell ref="I358:L358"/>
    <mergeCell ref="B353:D353"/>
    <mergeCell ref="I353:L353"/>
    <mergeCell ref="B354:D354"/>
    <mergeCell ref="I354:L354"/>
    <mergeCell ref="B355:D355"/>
    <mergeCell ref="I355:L355"/>
    <mergeCell ref="B350:G350"/>
    <mergeCell ref="I350:L350"/>
    <mergeCell ref="B351:D351"/>
    <mergeCell ref="I351:L351"/>
    <mergeCell ref="B352:D352"/>
    <mergeCell ref="I352:L352"/>
    <mergeCell ref="B342:D342"/>
    <mergeCell ref="K342:L342"/>
    <mergeCell ref="B344:I344"/>
    <mergeCell ref="C347:H347"/>
    <mergeCell ref="B349:E349"/>
    <mergeCell ref="F349:G349"/>
    <mergeCell ref="I349:N349"/>
    <mergeCell ref="B339:D339"/>
    <mergeCell ref="K339:L339"/>
    <mergeCell ref="B340:D340"/>
    <mergeCell ref="K340:L340"/>
    <mergeCell ref="B341:D341"/>
    <mergeCell ref="K341:L341"/>
    <mergeCell ref="B336:D336"/>
    <mergeCell ref="K336:L336"/>
    <mergeCell ref="B337:D337"/>
    <mergeCell ref="K337:L337"/>
    <mergeCell ref="B338:D338"/>
    <mergeCell ref="K338:L338"/>
    <mergeCell ref="B331:D331"/>
    <mergeCell ref="I331:L331"/>
    <mergeCell ref="B332:D332"/>
    <mergeCell ref="I332:L332"/>
    <mergeCell ref="B334:D335"/>
    <mergeCell ref="E334:E335"/>
    <mergeCell ref="F334:F335"/>
    <mergeCell ref="B328:D328"/>
    <mergeCell ref="I328:L328"/>
    <mergeCell ref="B329:D329"/>
    <mergeCell ref="I329:L329"/>
    <mergeCell ref="B330:D330"/>
    <mergeCell ref="I330:L330"/>
    <mergeCell ref="B325:D325"/>
    <mergeCell ref="I325:L325"/>
    <mergeCell ref="B326:D326"/>
    <mergeCell ref="I326:L326"/>
    <mergeCell ref="B327:D327"/>
    <mergeCell ref="I327:L327"/>
    <mergeCell ref="B318:I318"/>
    <mergeCell ref="C321:H321"/>
    <mergeCell ref="B323:E323"/>
    <mergeCell ref="F323:G323"/>
    <mergeCell ref="I323:N323"/>
    <mergeCell ref="B324:G324"/>
    <mergeCell ref="I324:L324"/>
    <mergeCell ref="B314:D314"/>
    <mergeCell ref="K314:L314"/>
    <mergeCell ref="B315:D315"/>
    <mergeCell ref="K315:L315"/>
    <mergeCell ref="B316:D316"/>
    <mergeCell ref="K316:L316"/>
    <mergeCell ref="B311:D311"/>
    <mergeCell ref="K311:L311"/>
    <mergeCell ref="B312:D312"/>
    <mergeCell ref="K312:L312"/>
    <mergeCell ref="B313:D313"/>
    <mergeCell ref="K313:L313"/>
    <mergeCell ref="B308:D309"/>
    <mergeCell ref="E308:E309"/>
    <mergeCell ref="F308:F309"/>
    <mergeCell ref="B310:D310"/>
    <mergeCell ref="K310:L310"/>
    <mergeCell ref="B304:D304"/>
    <mergeCell ref="I304:L304"/>
    <mergeCell ref="B305:D305"/>
    <mergeCell ref="I305:L305"/>
    <mergeCell ref="B306:D306"/>
    <mergeCell ref="I306:L306"/>
    <mergeCell ref="B301:D301"/>
    <mergeCell ref="I301:L301"/>
    <mergeCell ref="B302:D302"/>
    <mergeCell ref="I302:L302"/>
    <mergeCell ref="B303:D303"/>
    <mergeCell ref="I303:L303"/>
    <mergeCell ref="B298:G298"/>
    <mergeCell ref="I298:L298"/>
    <mergeCell ref="B299:D299"/>
    <mergeCell ref="I299:L299"/>
    <mergeCell ref="B300:D300"/>
    <mergeCell ref="I300:L300"/>
    <mergeCell ref="B290:D290"/>
    <mergeCell ref="K290:L290"/>
    <mergeCell ref="B292:I292"/>
    <mergeCell ref="C295:H295"/>
    <mergeCell ref="B297:E297"/>
    <mergeCell ref="F297:G297"/>
    <mergeCell ref="I297:N297"/>
    <mergeCell ref="B287:D287"/>
    <mergeCell ref="K287:L287"/>
    <mergeCell ref="B288:D288"/>
    <mergeCell ref="K288:L288"/>
    <mergeCell ref="B289:D289"/>
    <mergeCell ref="K289:L289"/>
    <mergeCell ref="B284:D284"/>
    <mergeCell ref="K284:L284"/>
    <mergeCell ref="B285:D285"/>
    <mergeCell ref="K285:L285"/>
    <mergeCell ref="B286:D286"/>
    <mergeCell ref="K286:L286"/>
    <mergeCell ref="B279:D279"/>
    <mergeCell ref="I279:L279"/>
    <mergeCell ref="B280:D280"/>
    <mergeCell ref="I280:L280"/>
    <mergeCell ref="B282:D283"/>
    <mergeCell ref="E282:E283"/>
    <mergeCell ref="F282:F283"/>
    <mergeCell ref="B276:D276"/>
    <mergeCell ref="I276:L276"/>
    <mergeCell ref="B277:D277"/>
    <mergeCell ref="I277:L277"/>
    <mergeCell ref="B278:D278"/>
    <mergeCell ref="I278:L278"/>
    <mergeCell ref="B273:D273"/>
    <mergeCell ref="I273:L273"/>
    <mergeCell ref="B274:D274"/>
    <mergeCell ref="I274:L274"/>
    <mergeCell ref="B275:D275"/>
    <mergeCell ref="I275:L275"/>
    <mergeCell ref="B266:I266"/>
    <mergeCell ref="C269:H269"/>
    <mergeCell ref="B271:E271"/>
    <mergeCell ref="F271:G271"/>
    <mergeCell ref="I271:N271"/>
    <mergeCell ref="B272:G272"/>
    <mergeCell ref="I272:L272"/>
    <mergeCell ref="B262:D262"/>
    <mergeCell ref="K262:L262"/>
    <mergeCell ref="B263:D263"/>
    <mergeCell ref="K263:L263"/>
    <mergeCell ref="B264:D264"/>
    <mergeCell ref="K264:L264"/>
    <mergeCell ref="B259:D259"/>
    <mergeCell ref="K259:L259"/>
    <mergeCell ref="B260:D260"/>
    <mergeCell ref="K260:L260"/>
    <mergeCell ref="B261:D261"/>
    <mergeCell ref="K261:L261"/>
    <mergeCell ref="B254:D254"/>
    <mergeCell ref="B256:D257"/>
    <mergeCell ref="E256:E257"/>
    <mergeCell ref="F256:F257"/>
    <mergeCell ref="B258:D258"/>
    <mergeCell ref="K258:L258"/>
    <mergeCell ref="B251:D251"/>
    <mergeCell ref="I251:L251"/>
    <mergeCell ref="B252:D252"/>
    <mergeCell ref="I252:L252"/>
    <mergeCell ref="B253:D253"/>
    <mergeCell ref="I253:L253"/>
    <mergeCell ref="B248:D248"/>
    <mergeCell ref="I248:L248"/>
    <mergeCell ref="B249:D249"/>
    <mergeCell ref="I249:L249"/>
    <mergeCell ref="B250:D250"/>
    <mergeCell ref="I250:L250"/>
    <mergeCell ref="B245:G245"/>
    <mergeCell ref="I245:L245"/>
    <mergeCell ref="B246:D246"/>
    <mergeCell ref="I246:L246"/>
    <mergeCell ref="B247:D247"/>
    <mergeCell ref="I247:L247"/>
    <mergeCell ref="B237:D237"/>
    <mergeCell ref="K237:L237"/>
    <mergeCell ref="B239:I239"/>
    <mergeCell ref="C242:H242"/>
    <mergeCell ref="B244:E244"/>
    <mergeCell ref="F244:G244"/>
    <mergeCell ref="I244:N244"/>
    <mergeCell ref="B234:D234"/>
    <mergeCell ref="K234:L234"/>
    <mergeCell ref="B235:D235"/>
    <mergeCell ref="K235:L235"/>
    <mergeCell ref="B236:D236"/>
    <mergeCell ref="K236:L236"/>
    <mergeCell ref="B231:D231"/>
    <mergeCell ref="K231:L231"/>
    <mergeCell ref="B232:D232"/>
    <mergeCell ref="K232:L232"/>
    <mergeCell ref="B233:D233"/>
    <mergeCell ref="K233:L233"/>
    <mergeCell ref="B225:D225"/>
    <mergeCell ref="I225:L225"/>
    <mergeCell ref="B226:D226"/>
    <mergeCell ref="I226:L226"/>
    <mergeCell ref="B227:D227"/>
    <mergeCell ref="B229:D230"/>
    <mergeCell ref="E229:E230"/>
    <mergeCell ref="F229:F230"/>
    <mergeCell ref="B222:D222"/>
    <mergeCell ref="I222:L222"/>
    <mergeCell ref="B223:D223"/>
    <mergeCell ref="I223:L223"/>
    <mergeCell ref="B224:D224"/>
    <mergeCell ref="I224:L224"/>
    <mergeCell ref="B219:D219"/>
    <mergeCell ref="I219:L219"/>
    <mergeCell ref="B220:D220"/>
    <mergeCell ref="I220:L220"/>
    <mergeCell ref="B221:D221"/>
    <mergeCell ref="I221:L221"/>
    <mergeCell ref="B212:I212"/>
    <mergeCell ref="C215:H215"/>
    <mergeCell ref="B217:E217"/>
    <mergeCell ref="F217:G217"/>
    <mergeCell ref="I217:N217"/>
    <mergeCell ref="B218:G218"/>
    <mergeCell ref="I218:L218"/>
    <mergeCell ref="B208:D208"/>
    <mergeCell ref="K208:L208"/>
    <mergeCell ref="B209:D209"/>
    <mergeCell ref="K209:L209"/>
    <mergeCell ref="B210:D210"/>
    <mergeCell ref="K210:L210"/>
    <mergeCell ref="B205:D205"/>
    <mergeCell ref="K205:L205"/>
    <mergeCell ref="B206:D206"/>
    <mergeCell ref="K206:L206"/>
    <mergeCell ref="B207:D207"/>
    <mergeCell ref="K207:L207"/>
    <mergeCell ref="B200:D200"/>
    <mergeCell ref="B202:D203"/>
    <mergeCell ref="E202:E203"/>
    <mergeCell ref="F202:F203"/>
    <mergeCell ref="B204:D204"/>
    <mergeCell ref="K204:L204"/>
    <mergeCell ref="B197:D197"/>
    <mergeCell ref="I197:L197"/>
    <mergeCell ref="B198:D198"/>
    <mergeCell ref="I198:L198"/>
    <mergeCell ref="B199:D199"/>
    <mergeCell ref="I199:L199"/>
    <mergeCell ref="B194:D194"/>
    <mergeCell ref="I194:L194"/>
    <mergeCell ref="B195:D195"/>
    <mergeCell ref="I195:L195"/>
    <mergeCell ref="B196:D196"/>
    <mergeCell ref="I196:L196"/>
    <mergeCell ref="B191:G191"/>
    <mergeCell ref="I191:L191"/>
    <mergeCell ref="B192:D192"/>
    <mergeCell ref="I192:L192"/>
    <mergeCell ref="B193:D193"/>
    <mergeCell ref="I193:L193"/>
    <mergeCell ref="B183:D183"/>
    <mergeCell ref="K183:L183"/>
    <mergeCell ref="B185:I185"/>
    <mergeCell ref="C188:H188"/>
    <mergeCell ref="B190:E190"/>
    <mergeCell ref="F190:G190"/>
    <mergeCell ref="I190:N190"/>
    <mergeCell ref="B180:D180"/>
    <mergeCell ref="K180:L180"/>
    <mergeCell ref="B181:D181"/>
    <mergeCell ref="K181:L181"/>
    <mergeCell ref="B182:D182"/>
    <mergeCell ref="K182:L182"/>
    <mergeCell ref="B177:D177"/>
    <mergeCell ref="K177:L177"/>
    <mergeCell ref="B178:D178"/>
    <mergeCell ref="K178:L178"/>
    <mergeCell ref="B179:D179"/>
    <mergeCell ref="K179:L179"/>
    <mergeCell ref="B171:D171"/>
    <mergeCell ref="I171:L171"/>
    <mergeCell ref="B172:D172"/>
    <mergeCell ref="I172:L172"/>
    <mergeCell ref="B173:D173"/>
    <mergeCell ref="B175:D176"/>
    <mergeCell ref="E175:E176"/>
    <mergeCell ref="F175:F176"/>
    <mergeCell ref="B168:D168"/>
    <mergeCell ref="I168:L168"/>
    <mergeCell ref="B169:D169"/>
    <mergeCell ref="I169:L169"/>
    <mergeCell ref="B170:D170"/>
    <mergeCell ref="I170:L170"/>
    <mergeCell ref="B165:D165"/>
    <mergeCell ref="I165:L165"/>
    <mergeCell ref="B166:D166"/>
    <mergeCell ref="I166:L166"/>
    <mergeCell ref="B167:D167"/>
    <mergeCell ref="I167:L167"/>
    <mergeCell ref="B158:I158"/>
    <mergeCell ref="C161:H161"/>
    <mergeCell ref="B163:E163"/>
    <mergeCell ref="F163:G163"/>
    <mergeCell ref="I163:N163"/>
    <mergeCell ref="B164:G164"/>
    <mergeCell ref="I164:L164"/>
    <mergeCell ref="B154:D154"/>
    <mergeCell ref="K154:L154"/>
    <mergeCell ref="B155:D155"/>
    <mergeCell ref="K155:L155"/>
    <mergeCell ref="B156:D156"/>
    <mergeCell ref="K156:L156"/>
    <mergeCell ref="B151:D151"/>
    <mergeCell ref="K151:L151"/>
    <mergeCell ref="B152:D152"/>
    <mergeCell ref="K152:L152"/>
    <mergeCell ref="B153:D153"/>
    <mergeCell ref="K153:L153"/>
    <mergeCell ref="B146:D146"/>
    <mergeCell ref="B148:D149"/>
    <mergeCell ref="E148:E149"/>
    <mergeCell ref="F148:F149"/>
    <mergeCell ref="B150:D150"/>
    <mergeCell ref="K150:L150"/>
    <mergeCell ref="B143:D143"/>
    <mergeCell ref="I143:L143"/>
    <mergeCell ref="B144:D144"/>
    <mergeCell ref="I144:L144"/>
    <mergeCell ref="B145:D145"/>
    <mergeCell ref="I145:L145"/>
    <mergeCell ref="B140:D140"/>
    <mergeCell ref="I140:L140"/>
    <mergeCell ref="B141:D141"/>
    <mergeCell ref="I141:L141"/>
    <mergeCell ref="B142:D142"/>
    <mergeCell ref="I142:L142"/>
    <mergeCell ref="B137:G137"/>
    <mergeCell ref="I137:L137"/>
    <mergeCell ref="B138:D138"/>
    <mergeCell ref="I138:L138"/>
    <mergeCell ref="B139:D139"/>
    <mergeCell ref="I139:L139"/>
    <mergeCell ref="B129:D129"/>
    <mergeCell ref="K129:L129"/>
    <mergeCell ref="B131:I131"/>
    <mergeCell ref="C134:H134"/>
    <mergeCell ref="B136:E136"/>
    <mergeCell ref="F136:G136"/>
    <mergeCell ref="I136:N136"/>
    <mergeCell ref="B126:D126"/>
    <mergeCell ref="K126:L126"/>
    <mergeCell ref="B127:D127"/>
    <mergeCell ref="K127:L127"/>
    <mergeCell ref="B128:D128"/>
    <mergeCell ref="K128:L128"/>
    <mergeCell ref="B123:D123"/>
    <mergeCell ref="K123:L123"/>
    <mergeCell ref="B124:D124"/>
    <mergeCell ref="K124:L124"/>
    <mergeCell ref="B125:D125"/>
    <mergeCell ref="K125:L125"/>
    <mergeCell ref="B118:D118"/>
    <mergeCell ref="I118:L118"/>
    <mergeCell ref="B119:D119"/>
    <mergeCell ref="I119:L119"/>
    <mergeCell ref="B121:D122"/>
    <mergeCell ref="E121:E122"/>
    <mergeCell ref="F121:F122"/>
    <mergeCell ref="B115:D115"/>
    <mergeCell ref="I115:L115"/>
    <mergeCell ref="B116:D116"/>
    <mergeCell ref="I116:L116"/>
    <mergeCell ref="B117:D117"/>
    <mergeCell ref="I117:L117"/>
    <mergeCell ref="B112:D112"/>
    <mergeCell ref="I112:L112"/>
    <mergeCell ref="B113:D113"/>
    <mergeCell ref="I113:L113"/>
    <mergeCell ref="B114:D114"/>
    <mergeCell ref="I114:L114"/>
    <mergeCell ref="B105:I105"/>
    <mergeCell ref="C108:H108"/>
    <mergeCell ref="B110:E110"/>
    <mergeCell ref="F110:G110"/>
    <mergeCell ref="I110:N110"/>
    <mergeCell ref="B111:G111"/>
    <mergeCell ref="I111:L111"/>
    <mergeCell ref="B101:D101"/>
    <mergeCell ref="K101:L101"/>
    <mergeCell ref="B102:D102"/>
    <mergeCell ref="K102:L102"/>
    <mergeCell ref="B103:D103"/>
    <mergeCell ref="K103:L103"/>
    <mergeCell ref="B98:D98"/>
    <mergeCell ref="K98:L98"/>
    <mergeCell ref="B99:D99"/>
    <mergeCell ref="K99:L99"/>
    <mergeCell ref="B100:D100"/>
    <mergeCell ref="K100:L100"/>
    <mergeCell ref="B93:D93"/>
    <mergeCell ref="B95:D96"/>
    <mergeCell ref="E95:E96"/>
    <mergeCell ref="F95:F96"/>
    <mergeCell ref="B97:D97"/>
    <mergeCell ref="K97:L97"/>
    <mergeCell ref="B90:D90"/>
    <mergeCell ref="I90:L90"/>
    <mergeCell ref="B91:D91"/>
    <mergeCell ref="I91:L91"/>
    <mergeCell ref="B92:D92"/>
    <mergeCell ref="I92:L92"/>
    <mergeCell ref="B87:D87"/>
    <mergeCell ref="I87:L87"/>
    <mergeCell ref="B88:D88"/>
    <mergeCell ref="I88:L88"/>
    <mergeCell ref="B89:D89"/>
    <mergeCell ref="I89:L89"/>
    <mergeCell ref="B84:G84"/>
    <mergeCell ref="I84:L84"/>
    <mergeCell ref="B85:D85"/>
    <mergeCell ref="I85:L85"/>
    <mergeCell ref="B86:D86"/>
    <mergeCell ref="I86:L86"/>
    <mergeCell ref="B76:D76"/>
    <mergeCell ref="K76:L76"/>
    <mergeCell ref="B78:I78"/>
    <mergeCell ref="C81:H81"/>
    <mergeCell ref="B83:E83"/>
    <mergeCell ref="F83:G83"/>
    <mergeCell ref="I83:N83"/>
    <mergeCell ref="B73:D73"/>
    <mergeCell ref="K73:L73"/>
    <mergeCell ref="B74:D74"/>
    <mergeCell ref="K74:L74"/>
    <mergeCell ref="B75:D75"/>
    <mergeCell ref="K75:L75"/>
    <mergeCell ref="B70:D70"/>
    <mergeCell ref="K70:L70"/>
    <mergeCell ref="B71:D71"/>
    <mergeCell ref="K71:L71"/>
    <mergeCell ref="B72:D72"/>
    <mergeCell ref="K72:L72"/>
    <mergeCell ref="B64:D64"/>
    <mergeCell ref="I64:L64"/>
    <mergeCell ref="B65:D65"/>
    <mergeCell ref="I65:L65"/>
    <mergeCell ref="B66:D66"/>
    <mergeCell ref="B68:D69"/>
    <mergeCell ref="E68:E69"/>
    <mergeCell ref="F68:F69"/>
    <mergeCell ref="B61:D61"/>
    <mergeCell ref="I61:L61"/>
    <mergeCell ref="B62:D62"/>
    <mergeCell ref="I62:L62"/>
    <mergeCell ref="B63:D63"/>
    <mergeCell ref="I63:L63"/>
    <mergeCell ref="B58:D58"/>
    <mergeCell ref="I58:L58"/>
    <mergeCell ref="B59:D59"/>
    <mergeCell ref="I59:L59"/>
    <mergeCell ref="B60:D60"/>
    <mergeCell ref="I60:L60"/>
    <mergeCell ref="B51:I51"/>
    <mergeCell ref="C54:H54"/>
    <mergeCell ref="B56:E56"/>
    <mergeCell ref="F56:G56"/>
    <mergeCell ref="I56:N56"/>
    <mergeCell ref="B57:G57"/>
    <mergeCell ref="I57:L57"/>
    <mergeCell ref="B47:D47"/>
    <mergeCell ref="K47:L47"/>
    <mergeCell ref="B48:D48"/>
    <mergeCell ref="K48:L48"/>
    <mergeCell ref="B49:D49"/>
    <mergeCell ref="K49:L49"/>
    <mergeCell ref="B44:D44"/>
    <mergeCell ref="K44:L44"/>
    <mergeCell ref="B45:D45"/>
    <mergeCell ref="K45:L45"/>
    <mergeCell ref="B46:D46"/>
    <mergeCell ref="K46:L46"/>
    <mergeCell ref="B41:D42"/>
    <mergeCell ref="E41:E42"/>
    <mergeCell ref="F41:F42"/>
    <mergeCell ref="B43:D43"/>
    <mergeCell ref="K43:L43"/>
    <mergeCell ref="B37:D37"/>
    <mergeCell ref="I37:L37"/>
    <mergeCell ref="B38:D38"/>
    <mergeCell ref="I38:L38"/>
    <mergeCell ref="B39:D39"/>
    <mergeCell ref="I39:L39"/>
    <mergeCell ref="B34:D34"/>
    <mergeCell ref="I34:L34"/>
    <mergeCell ref="B35:D35"/>
    <mergeCell ref="I35:L35"/>
    <mergeCell ref="B36:D36"/>
    <mergeCell ref="I36:L36"/>
    <mergeCell ref="B31:G31"/>
    <mergeCell ref="I31:L31"/>
    <mergeCell ref="B32:D32"/>
    <mergeCell ref="I32:L32"/>
    <mergeCell ref="B33:D33"/>
    <mergeCell ref="I33:L33"/>
    <mergeCell ref="B23:D23"/>
    <mergeCell ref="K23:L23"/>
    <mergeCell ref="B25:I25"/>
    <mergeCell ref="C28:H28"/>
    <mergeCell ref="B30:E30"/>
    <mergeCell ref="F30:G30"/>
    <mergeCell ref="I30:N30"/>
    <mergeCell ref="B20:D20"/>
    <mergeCell ref="K20:L20"/>
    <mergeCell ref="B21:D21"/>
    <mergeCell ref="K21:L21"/>
    <mergeCell ref="B22:D22"/>
    <mergeCell ref="K22:L22"/>
    <mergeCell ref="B18:D18"/>
    <mergeCell ref="K18:L18"/>
    <mergeCell ref="B19:D19"/>
    <mergeCell ref="K19:L19"/>
    <mergeCell ref="B12:D12"/>
    <mergeCell ref="I12:L12"/>
    <mergeCell ref="B13:D13"/>
    <mergeCell ref="I13:L13"/>
    <mergeCell ref="B15:D16"/>
    <mergeCell ref="E15:E16"/>
    <mergeCell ref="F15:F16"/>
    <mergeCell ref="B11:D11"/>
    <mergeCell ref="I11:L11"/>
    <mergeCell ref="B6:D6"/>
    <mergeCell ref="I6:L6"/>
    <mergeCell ref="B7:D7"/>
    <mergeCell ref="I7:L7"/>
    <mergeCell ref="B8:D8"/>
    <mergeCell ref="I8:L8"/>
    <mergeCell ref="B17:D17"/>
    <mergeCell ref="K17:L17"/>
    <mergeCell ref="C2:H2"/>
    <mergeCell ref="B4:E4"/>
    <mergeCell ref="F4:G4"/>
    <mergeCell ref="I4:N4"/>
    <mergeCell ref="B5:G5"/>
    <mergeCell ref="I5:L5"/>
    <mergeCell ref="B9:D9"/>
    <mergeCell ref="I9:L9"/>
    <mergeCell ref="B10:D10"/>
    <mergeCell ref="I10:L10"/>
  </mergeCells>
  <pageMargins left="0.7" right="0.7" top="0.75" bottom="0.75" header="0.3" footer="0.3"/>
  <pageSetup paperSize="9" scale="37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1"/>
  <sheetViews>
    <sheetView showGridLines="0" topLeftCell="D36" zoomScaleNormal="100" zoomScaleSheetLayoutView="85" workbookViewId="0">
      <selection activeCell="B25" sqref="B25:J25"/>
    </sheetView>
  </sheetViews>
  <sheetFormatPr baseColWidth="10" defaultRowHeight="15" x14ac:dyDescent="0.25"/>
  <cols>
    <col min="1" max="1" width="8.42578125" customWidth="1"/>
    <col min="4" max="4" width="16.5703125" customWidth="1"/>
    <col min="7" max="7" width="11.28515625" customWidth="1"/>
  </cols>
  <sheetData>
    <row r="1" spans="1:14" x14ac:dyDescent="0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28.5" x14ac:dyDescent="0.45">
      <c r="A2" s="114"/>
      <c r="B2" s="78"/>
      <c r="C2" s="223" t="s">
        <v>186</v>
      </c>
      <c r="D2" s="223"/>
      <c r="E2" s="223"/>
      <c r="F2" s="223"/>
      <c r="G2" s="223"/>
      <c r="H2" s="223"/>
      <c r="I2" s="78"/>
      <c r="J2" s="78"/>
      <c r="K2" s="78"/>
      <c r="L2" s="78"/>
      <c r="M2" s="78"/>
      <c r="N2" s="115"/>
    </row>
    <row r="3" spans="1:14" ht="15.75" thickBot="1" x14ac:dyDescent="0.3">
      <c r="A3" s="11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15"/>
    </row>
    <row r="4" spans="1:14" ht="16.5" thickBot="1" x14ac:dyDescent="0.3">
      <c r="A4" s="114"/>
      <c r="B4" s="224" t="s">
        <v>207</v>
      </c>
      <c r="C4" s="225"/>
      <c r="D4" s="225"/>
      <c r="E4" s="226"/>
      <c r="F4" s="224" t="s">
        <v>149</v>
      </c>
      <c r="G4" s="226"/>
      <c r="H4" s="78"/>
      <c r="I4" s="224" t="s">
        <v>113</v>
      </c>
      <c r="J4" s="225"/>
      <c r="K4" s="225"/>
      <c r="L4" s="225"/>
      <c r="M4" s="225"/>
      <c r="N4" s="226"/>
    </row>
    <row r="5" spans="1:14" x14ac:dyDescent="0.25">
      <c r="A5" s="114"/>
      <c r="B5" s="227"/>
      <c r="C5" s="228"/>
      <c r="D5" s="228"/>
      <c r="E5" s="228"/>
      <c r="F5" s="228"/>
      <c r="G5" s="229"/>
      <c r="H5" s="78"/>
      <c r="I5" s="227"/>
      <c r="J5" s="228"/>
      <c r="K5" s="228"/>
      <c r="L5" s="228"/>
      <c r="M5" s="88" t="s">
        <v>0</v>
      </c>
      <c r="N5" s="89" t="s">
        <v>114</v>
      </c>
    </row>
    <row r="6" spans="1:14" x14ac:dyDescent="0.25">
      <c r="A6" s="114"/>
      <c r="B6" s="230" t="s">
        <v>115</v>
      </c>
      <c r="C6" s="231"/>
      <c r="D6" s="232"/>
      <c r="E6" s="82" t="s">
        <v>143</v>
      </c>
      <c r="F6" s="83">
        <v>3.28</v>
      </c>
      <c r="G6" s="84" t="s">
        <v>147</v>
      </c>
      <c r="H6" s="78"/>
      <c r="I6" s="230" t="s">
        <v>124</v>
      </c>
      <c r="J6" s="231"/>
      <c r="K6" s="231"/>
      <c r="L6" s="232"/>
      <c r="M6" s="90">
        <v>1.8</v>
      </c>
      <c r="N6" s="91" t="s">
        <v>140</v>
      </c>
    </row>
    <row r="7" spans="1:14" x14ac:dyDescent="0.25">
      <c r="A7" s="114"/>
      <c r="B7" s="230" t="s">
        <v>116</v>
      </c>
      <c r="C7" s="231"/>
      <c r="D7" s="232"/>
      <c r="E7" s="82" t="s">
        <v>131</v>
      </c>
      <c r="F7" s="83">
        <v>0.13</v>
      </c>
      <c r="G7" s="84" t="s">
        <v>147</v>
      </c>
      <c r="H7" s="78"/>
      <c r="I7" s="230" t="s">
        <v>125</v>
      </c>
      <c r="J7" s="231"/>
      <c r="K7" s="231"/>
      <c r="L7" s="232"/>
      <c r="M7" s="90">
        <v>1.35</v>
      </c>
      <c r="N7" s="91" t="s">
        <v>140</v>
      </c>
    </row>
    <row r="8" spans="1:14" x14ac:dyDescent="0.25">
      <c r="A8" s="114"/>
      <c r="B8" s="230" t="s">
        <v>117</v>
      </c>
      <c r="C8" s="231"/>
      <c r="D8" s="232"/>
      <c r="E8" s="82" t="s">
        <v>132</v>
      </c>
      <c r="F8" s="83">
        <v>2.6</v>
      </c>
      <c r="G8" s="84" t="s">
        <v>147</v>
      </c>
      <c r="H8" s="78"/>
      <c r="I8" s="230" t="s">
        <v>126</v>
      </c>
      <c r="J8" s="231"/>
      <c r="K8" s="231"/>
      <c r="L8" s="232"/>
      <c r="M8" s="90">
        <v>2</v>
      </c>
      <c r="N8" s="91" t="s">
        <v>140</v>
      </c>
    </row>
    <row r="9" spans="1:14" x14ac:dyDescent="0.25">
      <c r="A9" s="114"/>
      <c r="B9" s="230" t="s">
        <v>118</v>
      </c>
      <c r="C9" s="231"/>
      <c r="D9" s="232"/>
      <c r="E9" s="82" t="s">
        <v>133</v>
      </c>
      <c r="F9" s="83">
        <v>0.01</v>
      </c>
      <c r="G9" s="84" t="s">
        <v>147</v>
      </c>
      <c r="H9" s="78"/>
      <c r="I9" s="230" t="s">
        <v>127</v>
      </c>
      <c r="J9" s="231"/>
      <c r="K9" s="231"/>
      <c r="L9" s="232"/>
      <c r="M9" s="90">
        <v>2.4</v>
      </c>
      <c r="N9" s="91" t="s">
        <v>140</v>
      </c>
    </row>
    <row r="10" spans="1:14" x14ac:dyDescent="0.25">
      <c r="A10" s="114"/>
      <c r="B10" s="230" t="s">
        <v>119</v>
      </c>
      <c r="C10" s="231"/>
      <c r="D10" s="232"/>
      <c r="E10" s="82" t="s">
        <v>134</v>
      </c>
      <c r="F10" s="83">
        <v>3.25</v>
      </c>
      <c r="G10" s="84" t="s">
        <v>148</v>
      </c>
      <c r="H10" s="78"/>
      <c r="I10" s="230" t="s">
        <v>128</v>
      </c>
      <c r="J10" s="231"/>
      <c r="K10" s="231"/>
      <c r="L10" s="232"/>
      <c r="M10" s="90">
        <v>0.02</v>
      </c>
      <c r="N10" s="91" t="s">
        <v>141</v>
      </c>
    </row>
    <row r="11" spans="1:14" x14ac:dyDescent="0.25">
      <c r="A11" s="114"/>
      <c r="B11" s="230" t="s">
        <v>120</v>
      </c>
      <c r="C11" s="231"/>
      <c r="D11" s="232"/>
      <c r="E11" s="82" t="s">
        <v>138</v>
      </c>
      <c r="F11" s="83">
        <v>0.1</v>
      </c>
      <c r="G11" s="84" t="s">
        <v>147</v>
      </c>
      <c r="H11" s="78"/>
      <c r="I11" s="230" t="s">
        <v>129</v>
      </c>
      <c r="J11" s="231"/>
      <c r="K11" s="231"/>
      <c r="L11" s="232"/>
      <c r="M11" s="90">
        <v>0.2</v>
      </c>
      <c r="N11" s="91" t="s">
        <v>142</v>
      </c>
    </row>
    <row r="12" spans="1:14" x14ac:dyDescent="0.25">
      <c r="A12" s="114"/>
      <c r="B12" s="230" t="s">
        <v>121</v>
      </c>
      <c r="C12" s="231"/>
      <c r="D12" s="232"/>
      <c r="E12" s="82" t="s">
        <v>135</v>
      </c>
      <c r="F12" s="83">
        <v>5</v>
      </c>
      <c r="G12" s="84" t="s">
        <v>170</v>
      </c>
      <c r="H12" s="78"/>
      <c r="I12" s="230" t="s">
        <v>139</v>
      </c>
      <c r="J12" s="231"/>
      <c r="K12" s="231"/>
      <c r="L12" s="232"/>
      <c r="M12" s="90">
        <v>0.1</v>
      </c>
      <c r="N12" s="91" t="s">
        <v>142</v>
      </c>
    </row>
    <row r="13" spans="1:14" ht="15.75" thickBot="1" x14ac:dyDescent="0.3">
      <c r="A13" s="114"/>
      <c r="B13" s="230" t="s">
        <v>122</v>
      </c>
      <c r="C13" s="231"/>
      <c r="D13" s="232"/>
      <c r="E13" s="82" t="s">
        <v>136</v>
      </c>
      <c r="F13" s="83">
        <v>0.3</v>
      </c>
      <c r="G13" s="84" t="s">
        <v>147</v>
      </c>
      <c r="H13" s="78"/>
      <c r="I13" s="237" t="s">
        <v>130</v>
      </c>
      <c r="J13" s="238"/>
      <c r="K13" s="238"/>
      <c r="L13" s="239"/>
      <c r="M13" s="92">
        <v>0.3</v>
      </c>
      <c r="N13" s="93" t="s">
        <v>142</v>
      </c>
    </row>
    <row r="14" spans="1:14" x14ac:dyDescent="0.25">
      <c r="A14" s="114"/>
      <c r="B14" s="79"/>
      <c r="C14" s="79"/>
      <c r="D14" s="79"/>
      <c r="E14" s="80"/>
      <c r="F14" s="81"/>
      <c r="G14" s="78"/>
      <c r="H14" s="78"/>
      <c r="I14" s="78"/>
      <c r="J14" s="78"/>
      <c r="K14" s="78"/>
      <c r="L14" s="78"/>
      <c r="M14" s="78"/>
      <c r="N14" s="115"/>
    </row>
    <row r="15" spans="1:14" ht="15" customHeight="1" x14ac:dyDescent="0.25">
      <c r="A15" s="114"/>
      <c r="B15" s="240" t="s">
        <v>104</v>
      </c>
      <c r="C15" s="241"/>
      <c r="D15" s="242"/>
      <c r="E15" s="246" t="s">
        <v>144</v>
      </c>
      <c r="F15" s="248" t="s">
        <v>145</v>
      </c>
      <c r="G15" s="78"/>
      <c r="H15" s="78" t="s">
        <v>0</v>
      </c>
      <c r="I15" s="78"/>
      <c r="J15" s="78"/>
      <c r="K15" s="78"/>
      <c r="L15" s="78"/>
      <c r="M15" s="78"/>
      <c r="N15" s="115"/>
    </row>
    <row r="16" spans="1:14" x14ac:dyDescent="0.25">
      <c r="A16" s="114"/>
      <c r="B16" s="243"/>
      <c r="C16" s="244"/>
      <c r="D16" s="245"/>
      <c r="E16" s="247"/>
      <c r="F16" s="248"/>
      <c r="G16" s="78"/>
      <c r="H16" s="78"/>
      <c r="I16" s="94" t="s">
        <v>146</v>
      </c>
      <c r="J16" s="78"/>
      <c r="K16" s="78"/>
      <c r="L16" s="78"/>
      <c r="M16" s="78"/>
      <c r="N16" s="115"/>
    </row>
    <row r="17" spans="1:14" x14ac:dyDescent="0.25">
      <c r="A17" s="114"/>
      <c r="B17" s="233" t="s">
        <v>105</v>
      </c>
      <c r="C17" s="234"/>
      <c r="D17" s="235"/>
      <c r="E17" s="97">
        <v>4</v>
      </c>
      <c r="F17" s="98">
        <v>1.8</v>
      </c>
      <c r="G17" s="99">
        <f>F6*F7*F8</f>
        <v>1.1086400000000001</v>
      </c>
      <c r="H17" s="100"/>
      <c r="I17" s="96">
        <f>ROUND(E17*F17*G17,2)</f>
        <v>7.98</v>
      </c>
      <c r="J17" s="95"/>
      <c r="K17" s="236" t="s">
        <v>156</v>
      </c>
      <c r="L17" s="236"/>
      <c r="M17" s="78"/>
      <c r="N17" s="115"/>
    </row>
    <row r="18" spans="1:14" x14ac:dyDescent="0.25">
      <c r="A18" s="114"/>
      <c r="B18" s="233" t="s">
        <v>112</v>
      </c>
      <c r="C18" s="234"/>
      <c r="D18" s="235"/>
      <c r="E18" s="97">
        <v>4</v>
      </c>
      <c r="F18" s="98">
        <f>M8</f>
        <v>2</v>
      </c>
      <c r="G18" s="99">
        <f>F6*F8*2*F9</f>
        <v>0.17056000000000002</v>
      </c>
      <c r="H18" s="100"/>
      <c r="I18" s="96">
        <f t="shared" ref="I18:I23" si="0">ROUND(E18*F18*G18,2)</f>
        <v>1.36</v>
      </c>
      <c r="J18" s="95" t="s">
        <v>0</v>
      </c>
      <c r="K18" s="236" t="s">
        <v>150</v>
      </c>
      <c r="L18" s="236"/>
      <c r="M18" s="78"/>
      <c r="N18" s="115"/>
    </row>
    <row r="19" spans="1:14" x14ac:dyDescent="0.25">
      <c r="A19" s="114"/>
      <c r="B19" s="233" t="s">
        <v>106</v>
      </c>
      <c r="C19" s="234"/>
      <c r="D19" s="235"/>
      <c r="E19" s="97">
        <v>4</v>
      </c>
      <c r="F19" s="98">
        <f>M9</f>
        <v>2.4</v>
      </c>
      <c r="G19" s="99">
        <f>F7*F13</f>
        <v>3.9E-2</v>
      </c>
      <c r="H19" s="100"/>
      <c r="I19" s="96">
        <f t="shared" si="0"/>
        <v>0.37</v>
      </c>
      <c r="J19" s="95"/>
      <c r="K19" s="236" t="s">
        <v>151</v>
      </c>
      <c r="L19" s="236"/>
      <c r="M19" s="78"/>
      <c r="N19" s="115"/>
    </row>
    <row r="20" spans="1:14" x14ac:dyDescent="0.25">
      <c r="A20" s="114"/>
      <c r="B20" s="233" t="s">
        <v>107</v>
      </c>
      <c r="C20" s="234" t="s">
        <v>0</v>
      </c>
      <c r="D20" s="235" t="s">
        <v>0</v>
      </c>
      <c r="E20" s="97">
        <v>4</v>
      </c>
      <c r="F20" s="98">
        <f>M9</f>
        <v>2.4</v>
      </c>
      <c r="G20" s="99">
        <f>F11*F10</f>
        <v>0.32500000000000001</v>
      </c>
      <c r="H20" s="100"/>
      <c r="I20" s="96">
        <f t="shared" si="0"/>
        <v>3.12</v>
      </c>
      <c r="J20" s="95"/>
      <c r="K20" s="236" t="s">
        <v>155</v>
      </c>
      <c r="L20" s="236"/>
      <c r="M20" s="78"/>
      <c r="N20" s="115"/>
    </row>
    <row r="21" spans="1:14" x14ac:dyDescent="0.25">
      <c r="A21" s="114"/>
      <c r="B21" s="233" t="s">
        <v>108</v>
      </c>
      <c r="C21" s="234"/>
      <c r="D21" s="235"/>
      <c r="E21" s="97">
        <v>3</v>
      </c>
      <c r="F21" s="98">
        <f>M10</f>
        <v>0.02</v>
      </c>
      <c r="G21" s="99">
        <f>F12*F10</f>
        <v>16.25</v>
      </c>
      <c r="H21" s="100"/>
      <c r="I21" s="96">
        <f t="shared" si="0"/>
        <v>0.98</v>
      </c>
      <c r="J21" s="95"/>
      <c r="K21" s="236" t="s">
        <v>154</v>
      </c>
      <c r="L21" s="236"/>
      <c r="M21" s="78"/>
      <c r="N21" s="115"/>
    </row>
    <row r="22" spans="1:14" x14ac:dyDescent="0.25">
      <c r="A22" s="114"/>
      <c r="B22" s="233" t="s">
        <v>109</v>
      </c>
      <c r="C22" s="234"/>
      <c r="D22" s="235"/>
      <c r="E22" s="97">
        <v>3</v>
      </c>
      <c r="F22" s="98">
        <f>M11</f>
        <v>0.2</v>
      </c>
      <c r="G22" s="99">
        <f>F10</f>
        <v>3.25</v>
      </c>
      <c r="H22" s="100"/>
      <c r="I22" s="96">
        <f t="shared" si="0"/>
        <v>1.95</v>
      </c>
      <c r="J22" s="95"/>
      <c r="K22" s="236" t="s">
        <v>153</v>
      </c>
      <c r="L22" s="236"/>
      <c r="M22" s="78"/>
      <c r="N22" s="115"/>
    </row>
    <row r="23" spans="1:14" x14ac:dyDescent="0.25">
      <c r="A23" s="114"/>
      <c r="B23" s="233" t="s">
        <v>110</v>
      </c>
      <c r="C23" s="234"/>
      <c r="D23" s="235"/>
      <c r="E23" s="97">
        <v>1</v>
      </c>
      <c r="F23" s="98">
        <f>M12</f>
        <v>0.1</v>
      </c>
      <c r="G23" s="99">
        <f>F10</f>
        <v>3.25</v>
      </c>
      <c r="H23" s="100"/>
      <c r="I23" s="96">
        <f t="shared" si="0"/>
        <v>0.33</v>
      </c>
      <c r="J23" s="95"/>
      <c r="K23" s="236" t="s">
        <v>152</v>
      </c>
      <c r="L23" s="236"/>
      <c r="M23" s="78"/>
      <c r="N23" s="115"/>
    </row>
    <row r="24" spans="1:14" ht="15.75" thickBot="1" x14ac:dyDescent="0.3">
      <c r="A24" s="114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115"/>
    </row>
    <row r="25" spans="1:14" ht="15.75" thickBot="1" x14ac:dyDescent="0.3">
      <c r="A25" s="114"/>
      <c r="B25" s="249" t="s">
        <v>111</v>
      </c>
      <c r="C25" s="250"/>
      <c r="D25" s="250"/>
      <c r="E25" s="250"/>
      <c r="F25" s="250"/>
      <c r="G25" s="250"/>
      <c r="H25" s="250"/>
      <c r="I25" s="250"/>
      <c r="J25" s="107">
        <f>SUM(I17:I23)</f>
        <v>16.089999999999996</v>
      </c>
      <c r="K25" s="78" t="s">
        <v>0</v>
      </c>
      <c r="L25" s="78"/>
      <c r="M25" s="120" t="s">
        <v>0</v>
      </c>
      <c r="N25" s="121"/>
    </row>
    <row r="26" spans="1:14" ht="15.75" thickBot="1" x14ac:dyDescent="0.3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22"/>
      <c r="L26" s="118"/>
      <c r="M26" s="118"/>
      <c r="N26" s="119"/>
    </row>
    <row r="27" spans="1:14" x14ac:dyDescent="0.25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28.5" x14ac:dyDescent="0.45">
      <c r="A28" s="114"/>
      <c r="B28" s="78"/>
      <c r="C28" s="223" t="s">
        <v>187</v>
      </c>
      <c r="D28" s="223"/>
      <c r="E28" s="223"/>
      <c r="F28" s="223"/>
      <c r="G28" s="223"/>
      <c r="H28" s="223"/>
      <c r="I28" s="78"/>
      <c r="J28" s="78"/>
      <c r="K28" s="78"/>
      <c r="L28" s="78"/>
      <c r="M28" s="78"/>
      <c r="N28" s="115"/>
    </row>
    <row r="29" spans="1:14" ht="15.75" thickBot="1" x14ac:dyDescent="0.3">
      <c r="A29" s="114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115"/>
    </row>
    <row r="30" spans="1:14" ht="16.5" thickBot="1" x14ac:dyDescent="0.3">
      <c r="A30" s="114"/>
      <c r="B30" s="224" t="s">
        <v>207</v>
      </c>
      <c r="C30" s="225"/>
      <c r="D30" s="225"/>
      <c r="E30" s="226"/>
      <c r="F30" s="224" t="s">
        <v>149</v>
      </c>
      <c r="G30" s="226"/>
      <c r="H30" s="78"/>
      <c r="I30" s="224" t="s">
        <v>113</v>
      </c>
      <c r="J30" s="225"/>
      <c r="K30" s="225"/>
      <c r="L30" s="225"/>
      <c r="M30" s="225"/>
      <c r="N30" s="226"/>
    </row>
    <row r="31" spans="1:14" x14ac:dyDescent="0.25">
      <c r="A31" s="114"/>
      <c r="B31" s="227"/>
      <c r="C31" s="228"/>
      <c r="D31" s="228"/>
      <c r="E31" s="228"/>
      <c r="F31" s="228"/>
      <c r="G31" s="229"/>
      <c r="H31" s="78"/>
      <c r="I31" s="227"/>
      <c r="J31" s="228"/>
      <c r="K31" s="228"/>
      <c r="L31" s="228"/>
      <c r="M31" s="88" t="s">
        <v>0</v>
      </c>
      <c r="N31" s="89" t="s">
        <v>114</v>
      </c>
    </row>
    <row r="32" spans="1:14" x14ac:dyDescent="0.25">
      <c r="A32" s="114"/>
      <c r="B32" s="230" t="s">
        <v>115</v>
      </c>
      <c r="C32" s="231"/>
      <c r="D32" s="232"/>
      <c r="E32" s="82" t="s">
        <v>143</v>
      </c>
      <c r="F32" s="83">
        <v>1.1000000000000001</v>
      </c>
      <c r="G32" s="84" t="s">
        <v>147</v>
      </c>
      <c r="H32" s="78"/>
      <c r="I32" s="230" t="s">
        <v>124</v>
      </c>
      <c r="J32" s="231"/>
      <c r="K32" s="231"/>
      <c r="L32" s="232"/>
      <c r="M32" s="90">
        <v>1.8</v>
      </c>
      <c r="N32" s="91" t="s">
        <v>140</v>
      </c>
    </row>
    <row r="33" spans="1:14" x14ac:dyDescent="0.25">
      <c r="A33" s="114"/>
      <c r="B33" s="230" t="s">
        <v>116</v>
      </c>
      <c r="C33" s="231"/>
      <c r="D33" s="232"/>
      <c r="E33" s="82" t="s">
        <v>131</v>
      </c>
      <c r="F33" s="83">
        <v>0.13</v>
      </c>
      <c r="G33" s="84" t="s">
        <v>147</v>
      </c>
      <c r="H33" s="78"/>
      <c r="I33" s="230" t="s">
        <v>125</v>
      </c>
      <c r="J33" s="231"/>
      <c r="K33" s="231"/>
      <c r="L33" s="232"/>
      <c r="M33" s="90">
        <v>1.35</v>
      </c>
      <c r="N33" s="91" t="s">
        <v>140</v>
      </c>
    </row>
    <row r="34" spans="1:14" x14ac:dyDescent="0.25">
      <c r="A34" s="114"/>
      <c r="B34" s="230" t="s">
        <v>117</v>
      </c>
      <c r="C34" s="231"/>
      <c r="D34" s="232"/>
      <c r="E34" s="82" t="s">
        <v>132</v>
      </c>
      <c r="F34" s="83">
        <v>2.6</v>
      </c>
      <c r="G34" s="84" t="s">
        <v>147</v>
      </c>
      <c r="H34" s="78"/>
      <c r="I34" s="230" t="s">
        <v>126</v>
      </c>
      <c r="J34" s="231"/>
      <c r="K34" s="231"/>
      <c r="L34" s="232"/>
      <c r="M34" s="90">
        <v>2</v>
      </c>
      <c r="N34" s="91" t="s">
        <v>140</v>
      </c>
    </row>
    <row r="35" spans="1:14" x14ac:dyDescent="0.25">
      <c r="A35" s="114"/>
      <c r="B35" s="230" t="s">
        <v>118</v>
      </c>
      <c r="C35" s="231"/>
      <c r="D35" s="232"/>
      <c r="E35" s="82" t="s">
        <v>133</v>
      </c>
      <c r="F35" s="83">
        <v>0.01</v>
      </c>
      <c r="G35" s="84" t="s">
        <v>147</v>
      </c>
      <c r="H35" s="78"/>
      <c r="I35" s="230" t="s">
        <v>127</v>
      </c>
      <c r="J35" s="231"/>
      <c r="K35" s="231"/>
      <c r="L35" s="232"/>
      <c r="M35" s="90">
        <v>2.4</v>
      </c>
      <c r="N35" s="91" t="s">
        <v>140</v>
      </c>
    </row>
    <row r="36" spans="1:14" x14ac:dyDescent="0.25">
      <c r="A36" s="114"/>
      <c r="B36" s="230" t="s">
        <v>119</v>
      </c>
      <c r="C36" s="231"/>
      <c r="D36" s="232"/>
      <c r="E36" s="82" t="s">
        <v>134</v>
      </c>
      <c r="F36" s="83">
        <v>0.34</v>
      </c>
      <c r="G36" s="84" t="s">
        <v>148</v>
      </c>
      <c r="H36" s="78"/>
      <c r="I36" s="230" t="s">
        <v>128</v>
      </c>
      <c r="J36" s="231"/>
      <c r="K36" s="231"/>
      <c r="L36" s="232"/>
      <c r="M36" s="90">
        <v>0.02</v>
      </c>
      <c r="N36" s="91" t="s">
        <v>141</v>
      </c>
    </row>
    <row r="37" spans="1:14" x14ac:dyDescent="0.25">
      <c r="A37" s="114"/>
      <c r="B37" s="230" t="s">
        <v>120</v>
      </c>
      <c r="C37" s="231"/>
      <c r="D37" s="232"/>
      <c r="E37" s="82" t="s">
        <v>138</v>
      </c>
      <c r="F37" s="83">
        <v>0.1</v>
      </c>
      <c r="G37" s="84" t="s">
        <v>147</v>
      </c>
      <c r="H37" s="78"/>
      <c r="I37" s="230" t="s">
        <v>129</v>
      </c>
      <c r="J37" s="231"/>
      <c r="K37" s="231"/>
      <c r="L37" s="232"/>
      <c r="M37" s="90">
        <v>0.2</v>
      </c>
      <c r="N37" s="91" t="s">
        <v>142</v>
      </c>
    </row>
    <row r="38" spans="1:14" x14ac:dyDescent="0.25">
      <c r="A38" s="114"/>
      <c r="B38" s="230" t="s">
        <v>121</v>
      </c>
      <c r="C38" s="231"/>
      <c r="D38" s="232"/>
      <c r="E38" s="82" t="s">
        <v>135</v>
      </c>
      <c r="F38" s="83">
        <v>5</v>
      </c>
      <c r="G38" s="84" t="s">
        <v>170</v>
      </c>
      <c r="H38" s="78"/>
      <c r="I38" s="230" t="s">
        <v>139</v>
      </c>
      <c r="J38" s="231"/>
      <c r="K38" s="231"/>
      <c r="L38" s="232"/>
      <c r="M38" s="90">
        <v>0.1</v>
      </c>
      <c r="N38" s="91" t="s">
        <v>142</v>
      </c>
    </row>
    <row r="39" spans="1:14" ht="15.75" thickBot="1" x14ac:dyDescent="0.3">
      <c r="A39" s="114"/>
      <c r="B39" s="230" t="s">
        <v>122</v>
      </c>
      <c r="C39" s="231"/>
      <c r="D39" s="232"/>
      <c r="E39" s="82" t="s">
        <v>136</v>
      </c>
      <c r="F39" s="83">
        <v>0.3</v>
      </c>
      <c r="G39" s="84" t="s">
        <v>147</v>
      </c>
      <c r="H39" s="78"/>
      <c r="I39" s="237" t="s">
        <v>130</v>
      </c>
      <c r="J39" s="238"/>
      <c r="K39" s="238"/>
      <c r="L39" s="239"/>
      <c r="M39" s="92">
        <v>0.3</v>
      </c>
      <c r="N39" s="93" t="s">
        <v>142</v>
      </c>
    </row>
    <row r="40" spans="1:14" x14ac:dyDescent="0.25">
      <c r="A40" s="114"/>
      <c r="B40" s="79"/>
      <c r="C40" s="79"/>
      <c r="D40" s="79"/>
      <c r="E40" s="80"/>
      <c r="F40" s="81"/>
      <c r="G40" s="78"/>
      <c r="H40" s="78"/>
      <c r="I40" s="78"/>
      <c r="J40" s="78"/>
      <c r="K40" s="78"/>
      <c r="L40" s="78"/>
      <c r="M40" s="78"/>
      <c r="N40" s="115"/>
    </row>
    <row r="41" spans="1:14" ht="15" customHeight="1" x14ac:dyDescent="0.25">
      <c r="A41" s="114"/>
      <c r="B41" s="240" t="s">
        <v>104</v>
      </c>
      <c r="C41" s="241"/>
      <c r="D41" s="242"/>
      <c r="E41" s="246" t="s">
        <v>144</v>
      </c>
      <c r="F41" s="248" t="s">
        <v>145</v>
      </c>
      <c r="G41" s="78"/>
      <c r="H41" s="78" t="s">
        <v>0</v>
      </c>
      <c r="I41" s="78"/>
      <c r="J41" s="78"/>
      <c r="K41" s="78"/>
      <c r="L41" s="78"/>
      <c r="M41" s="78"/>
      <c r="N41" s="115"/>
    </row>
    <row r="42" spans="1:14" x14ac:dyDescent="0.25">
      <c r="A42" s="114"/>
      <c r="B42" s="243"/>
      <c r="C42" s="244"/>
      <c r="D42" s="245"/>
      <c r="E42" s="247"/>
      <c r="F42" s="248"/>
      <c r="G42" s="78"/>
      <c r="H42" s="78"/>
      <c r="I42" s="94" t="s">
        <v>146</v>
      </c>
      <c r="J42" s="78"/>
      <c r="K42" s="78"/>
      <c r="L42" s="78"/>
      <c r="M42" s="78"/>
      <c r="N42" s="115"/>
    </row>
    <row r="43" spans="1:14" x14ac:dyDescent="0.25">
      <c r="A43" s="114"/>
      <c r="B43" s="233" t="s">
        <v>105</v>
      </c>
      <c r="C43" s="234"/>
      <c r="D43" s="235"/>
      <c r="E43" s="97">
        <v>4</v>
      </c>
      <c r="F43" s="98">
        <v>1.8</v>
      </c>
      <c r="G43" s="99">
        <f>F32*F33*F34</f>
        <v>0.37180000000000007</v>
      </c>
      <c r="H43" s="100"/>
      <c r="I43" s="96">
        <f>ROUND(E43*F43*G43,2)</f>
        <v>2.68</v>
      </c>
      <c r="J43" s="95"/>
      <c r="K43" s="236" t="s">
        <v>156</v>
      </c>
      <c r="L43" s="236"/>
      <c r="M43" s="78"/>
      <c r="N43" s="115"/>
    </row>
    <row r="44" spans="1:14" x14ac:dyDescent="0.25">
      <c r="A44" s="114"/>
      <c r="B44" s="233" t="s">
        <v>112</v>
      </c>
      <c r="C44" s="234"/>
      <c r="D44" s="235"/>
      <c r="E44" s="97">
        <v>4</v>
      </c>
      <c r="F44" s="98">
        <f>M34</f>
        <v>2</v>
      </c>
      <c r="G44" s="99">
        <f>F32*F34*2*F35</f>
        <v>5.7200000000000008E-2</v>
      </c>
      <c r="H44" s="100"/>
      <c r="I44" s="96">
        <f t="shared" ref="I44:I49" si="1">ROUND(E44*F44*G44,2)</f>
        <v>0.46</v>
      </c>
      <c r="J44" s="95" t="s">
        <v>0</v>
      </c>
      <c r="K44" s="236" t="s">
        <v>150</v>
      </c>
      <c r="L44" s="236"/>
      <c r="M44" s="78"/>
      <c r="N44" s="115"/>
    </row>
    <row r="45" spans="1:14" x14ac:dyDescent="0.25">
      <c r="A45" s="114"/>
      <c r="B45" s="233" t="s">
        <v>106</v>
      </c>
      <c r="C45" s="234"/>
      <c r="D45" s="235"/>
      <c r="E45" s="97">
        <v>4</v>
      </c>
      <c r="F45" s="98">
        <f>M35</f>
        <v>2.4</v>
      </c>
      <c r="G45" s="99">
        <f>F33*F39</f>
        <v>3.9E-2</v>
      </c>
      <c r="H45" s="100"/>
      <c r="I45" s="96">
        <f t="shared" si="1"/>
        <v>0.37</v>
      </c>
      <c r="J45" s="95"/>
      <c r="K45" s="236" t="s">
        <v>151</v>
      </c>
      <c r="L45" s="236"/>
      <c r="M45" s="78"/>
      <c r="N45" s="115"/>
    </row>
    <row r="46" spans="1:14" x14ac:dyDescent="0.25">
      <c r="A46" s="114"/>
      <c r="B46" s="233" t="s">
        <v>107</v>
      </c>
      <c r="C46" s="234" t="s">
        <v>0</v>
      </c>
      <c r="D46" s="235" t="s">
        <v>0</v>
      </c>
      <c r="E46" s="97">
        <v>4</v>
      </c>
      <c r="F46" s="98">
        <f>M35</f>
        <v>2.4</v>
      </c>
      <c r="G46" s="99">
        <f>F37*F36</f>
        <v>3.4000000000000002E-2</v>
      </c>
      <c r="H46" s="100"/>
      <c r="I46" s="96">
        <f t="shared" si="1"/>
        <v>0.33</v>
      </c>
      <c r="J46" s="95"/>
      <c r="K46" s="236" t="s">
        <v>155</v>
      </c>
      <c r="L46" s="236"/>
      <c r="M46" s="78"/>
      <c r="N46" s="115"/>
    </row>
    <row r="47" spans="1:14" x14ac:dyDescent="0.25">
      <c r="A47" s="114"/>
      <c r="B47" s="233" t="s">
        <v>108</v>
      </c>
      <c r="C47" s="234"/>
      <c r="D47" s="235"/>
      <c r="E47" s="97">
        <v>3</v>
      </c>
      <c r="F47" s="98">
        <f>M36</f>
        <v>0.02</v>
      </c>
      <c r="G47" s="99">
        <f>F38*F36</f>
        <v>1.7000000000000002</v>
      </c>
      <c r="H47" s="100"/>
      <c r="I47" s="96">
        <f t="shared" si="1"/>
        <v>0.1</v>
      </c>
      <c r="J47" s="95"/>
      <c r="K47" s="236" t="s">
        <v>154</v>
      </c>
      <c r="L47" s="236"/>
      <c r="M47" s="78"/>
      <c r="N47" s="115"/>
    </row>
    <row r="48" spans="1:14" x14ac:dyDescent="0.25">
      <c r="A48" s="114"/>
      <c r="B48" s="233" t="s">
        <v>109</v>
      </c>
      <c r="C48" s="234"/>
      <c r="D48" s="235"/>
      <c r="E48" s="97">
        <v>3</v>
      </c>
      <c r="F48" s="98">
        <f>M37</f>
        <v>0.2</v>
      </c>
      <c r="G48" s="99">
        <f>F36</f>
        <v>0.34</v>
      </c>
      <c r="H48" s="100"/>
      <c r="I48" s="96">
        <f t="shared" si="1"/>
        <v>0.2</v>
      </c>
      <c r="J48" s="95"/>
      <c r="K48" s="236" t="s">
        <v>153</v>
      </c>
      <c r="L48" s="236"/>
      <c r="M48" s="78"/>
      <c r="N48" s="115"/>
    </row>
    <row r="49" spans="1:14" x14ac:dyDescent="0.25">
      <c r="A49" s="114"/>
      <c r="B49" s="233" t="s">
        <v>110</v>
      </c>
      <c r="C49" s="234"/>
      <c r="D49" s="235"/>
      <c r="E49" s="97">
        <v>1</v>
      </c>
      <c r="F49" s="98">
        <f>M38</f>
        <v>0.1</v>
      </c>
      <c r="G49" s="99">
        <f>F36</f>
        <v>0.34</v>
      </c>
      <c r="H49" s="100"/>
      <c r="I49" s="96">
        <f t="shared" si="1"/>
        <v>0.03</v>
      </c>
      <c r="J49" s="95"/>
      <c r="K49" s="236" t="s">
        <v>152</v>
      </c>
      <c r="L49" s="236"/>
      <c r="M49" s="78"/>
      <c r="N49" s="115"/>
    </row>
    <row r="50" spans="1:14" ht="15.75" thickBot="1" x14ac:dyDescent="0.3">
      <c r="A50" s="114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15"/>
    </row>
    <row r="51" spans="1:14" ht="15.75" thickBot="1" x14ac:dyDescent="0.3">
      <c r="A51" s="114"/>
      <c r="B51" s="249" t="s">
        <v>111</v>
      </c>
      <c r="C51" s="250"/>
      <c r="D51" s="250"/>
      <c r="E51" s="250"/>
      <c r="F51" s="250"/>
      <c r="G51" s="250"/>
      <c r="H51" s="250"/>
      <c r="I51" s="250"/>
      <c r="J51" s="107">
        <f>SUM(I43:I49)</f>
        <v>4.1700000000000008</v>
      </c>
      <c r="K51" s="78" t="s">
        <v>0</v>
      </c>
      <c r="L51" s="78"/>
      <c r="M51" s="120" t="s">
        <v>0</v>
      </c>
      <c r="N51" s="121"/>
    </row>
    <row r="52" spans="1:14" ht="15.75" thickBot="1" x14ac:dyDescent="0.3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22"/>
      <c r="L52" s="118"/>
      <c r="M52" s="118"/>
      <c r="N52" s="119"/>
    </row>
    <row r="53" spans="1:14" x14ac:dyDescent="0.25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3"/>
    </row>
    <row r="54" spans="1:14" ht="28.5" x14ac:dyDescent="0.45">
      <c r="A54" s="114"/>
      <c r="B54" s="78"/>
      <c r="C54" s="223" t="s">
        <v>188</v>
      </c>
      <c r="D54" s="223"/>
      <c r="E54" s="223"/>
      <c r="F54" s="223"/>
      <c r="G54" s="223"/>
      <c r="H54" s="223"/>
      <c r="I54" s="78"/>
      <c r="J54" s="78"/>
      <c r="K54" s="78"/>
      <c r="L54" s="78"/>
      <c r="M54" s="78"/>
      <c r="N54" s="115"/>
    </row>
    <row r="55" spans="1:14" ht="15.75" thickBot="1" x14ac:dyDescent="0.3">
      <c r="A55" s="114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115"/>
    </row>
    <row r="56" spans="1:14" ht="16.5" thickBot="1" x14ac:dyDescent="0.3">
      <c r="A56" s="114"/>
      <c r="B56" s="224" t="s">
        <v>207</v>
      </c>
      <c r="C56" s="225"/>
      <c r="D56" s="225"/>
      <c r="E56" s="226"/>
      <c r="F56" s="224" t="s">
        <v>149</v>
      </c>
      <c r="G56" s="226"/>
      <c r="H56" s="78"/>
      <c r="I56" s="224" t="s">
        <v>113</v>
      </c>
      <c r="J56" s="225"/>
      <c r="K56" s="225"/>
      <c r="L56" s="225"/>
      <c r="M56" s="225"/>
      <c r="N56" s="226"/>
    </row>
    <row r="57" spans="1:14" x14ac:dyDescent="0.25">
      <c r="A57" s="114"/>
      <c r="B57" s="227"/>
      <c r="C57" s="228"/>
      <c r="D57" s="228"/>
      <c r="E57" s="228"/>
      <c r="F57" s="228"/>
      <c r="G57" s="229"/>
      <c r="H57" s="78"/>
      <c r="I57" s="227"/>
      <c r="J57" s="228"/>
      <c r="K57" s="228"/>
      <c r="L57" s="228"/>
      <c r="M57" s="88" t="s">
        <v>0</v>
      </c>
      <c r="N57" s="89" t="s">
        <v>114</v>
      </c>
    </row>
    <row r="58" spans="1:14" x14ac:dyDescent="0.25">
      <c r="A58" s="114"/>
      <c r="B58" s="230" t="s">
        <v>115</v>
      </c>
      <c r="C58" s="231"/>
      <c r="D58" s="232"/>
      <c r="E58" s="82" t="s">
        <v>143</v>
      </c>
      <c r="F58" s="83">
        <v>3.5</v>
      </c>
      <c r="G58" s="84" t="s">
        <v>147</v>
      </c>
      <c r="H58" s="78"/>
      <c r="I58" s="230" t="s">
        <v>124</v>
      </c>
      <c r="J58" s="231"/>
      <c r="K58" s="231"/>
      <c r="L58" s="232"/>
      <c r="M58" s="90">
        <v>1.8</v>
      </c>
      <c r="N58" s="91" t="s">
        <v>140</v>
      </c>
    </row>
    <row r="59" spans="1:14" x14ac:dyDescent="0.25">
      <c r="A59" s="114"/>
      <c r="B59" s="230" t="s">
        <v>116</v>
      </c>
      <c r="C59" s="231"/>
      <c r="D59" s="232"/>
      <c r="E59" s="82" t="s">
        <v>131</v>
      </c>
      <c r="F59" s="83">
        <v>0.13</v>
      </c>
      <c r="G59" s="84" t="s">
        <v>147</v>
      </c>
      <c r="H59" s="78"/>
      <c r="I59" s="230" t="s">
        <v>125</v>
      </c>
      <c r="J59" s="231"/>
      <c r="K59" s="231"/>
      <c r="L59" s="232"/>
      <c r="M59" s="90">
        <v>1.35</v>
      </c>
      <c r="N59" s="91" t="s">
        <v>140</v>
      </c>
    </row>
    <row r="60" spans="1:14" x14ac:dyDescent="0.25">
      <c r="A60" s="114"/>
      <c r="B60" s="230" t="s">
        <v>117</v>
      </c>
      <c r="C60" s="231"/>
      <c r="D60" s="232"/>
      <c r="E60" s="82" t="s">
        <v>132</v>
      </c>
      <c r="F60" s="83">
        <v>2.6</v>
      </c>
      <c r="G60" s="84" t="s">
        <v>147</v>
      </c>
      <c r="H60" s="78"/>
      <c r="I60" s="230" t="s">
        <v>126</v>
      </c>
      <c r="J60" s="231"/>
      <c r="K60" s="231"/>
      <c r="L60" s="232"/>
      <c r="M60" s="90">
        <v>2</v>
      </c>
      <c r="N60" s="91" t="s">
        <v>140</v>
      </c>
    </row>
    <row r="61" spans="1:14" x14ac:dyDescent="0.25">
      <c r="A61" s="114"/>
      <c r="B61" s="230" t="s">
        <v>118</v>
      </c>
      <c r="C61" s="231"/>
      <c r="D61" s="232"/>
      <c r="E61" s="82" t="s">
        <v>133</v>
      </c>
      <c r="F61" s="83">
        <v>0.01</v>
      </c>
      <c r="G61" s="84" t="s">
        <v>147</v>
      </c>
      <c r="H61" s="78"/>
      <c r="I61" s="230" t="s">
        <v>127</v>
      </c>
      <c r="J61" s="231"/>
      <c r="K61" s="231"/>
      <c r="L61" s="232"/>
      <c r="M61" s="90">
        <v>2.4</v>
      </c>
      <c r="N61" s="91" t="s">
        <v>140</v>
      </c>
    </row>
    <row r="62" spans="1:14" x14ac:dyDescent="0.25">
      <c r="A62" s="114"/>
      <c r="B62" s="230" t="s">
        <v>119</v>
      </c>
      <c r="C62" s="231"/>
      <c r="D62" s="232"/>
      <c r="E62" s="82" t="s">
        <v>134</v>
      </c>
      <c r="F62" s="83">
        <v>3.43</v>
      </c>
      <c r="G62" s="84" t="s">
        <v>148</v>
      </c>
      <c r="H62" s="78"/>
      <c r="I62" s="230" t="s">
        <v>128</v>
      </c>
      <c r="J62" s="231"/>
      <c r="K62" s="231"/>
      <c r="L62" s="232"/>
      <c r="M62" s="90">
        <v>0.02</v>
      </c>
      <c r="N62" s="91" t="s">
        <v>141</v>
      </c>
    </row>
    <row r="63" spans="1:14" x14ac:dyDescent="0.25">
      <c r="A63" s="114"/>
      <c r="B63" s="230" t="s">
        <v>120</v>
      </c>
      <c r="C63" s="231"/>
      <c r="D63" s="232"/>
      <c r="E63" s="82" t="s">
        <v>138</v>
      </c>
      <c r="F63" s="83">
        <v>0.1</v>
      </c>
      <c r="G63" s="84" t="s">
        <v>147</v>
      </c>
      <c r="H63" s="78"/>
      <c r="I63" s="230" t="s">
        <v>129</v>
      </c>
      <c r="J63" s="231"/>
      <c r="K63" s="231"/>
      <c r="L63" s="232"/>
      <c r="M63" s="90">
        <v>0.2</v>
      </c>
      <c r="N63" s="91" t="s">
        <v>142</v>
      </c>
    </row>
    <row r="64" spans="1:14" x14ac:dyDescent="0.25">
      <c r="A64" s="114"/>
      <c r="B64" s="230" t="s">
        <v>121</v>
      </c>
      <c r="C64" s="231"/>
      <c r="D64" s="232"/>
      <c r="E64" s="82" t="s">
        <v>135</v>
      </c>
      <c r="F64" s="83">
        <v>5</v>
      </c>
      <c r="G64" s="84" t="s">
        <v>170</v>
      </c>
      <c r="H64" s="78"/>
      <c r="I64" s="230" t="s">
        <v>139</v>
      </c>
      <c r="J64" s="231"/>
      <c r="K64" s="231"/>
      <c r="L64" s="232"/>
      <c r="M64" s="90">
        <v>0.1</v>
      </c>
      <c r="N64" s="91" t="s">
        <v>142</v>
      </c>
    </row>
    <row r="65" spans="1:14" ht="15.75" thickBot="1" x14ac:dyDescent="0.3">
      <c r="A65" s="114"/>
      <c r="B65" s="230" t="s">
        <v>122</v>
      </c>
      <c r="C65" s="231"/>
      <c r="D65" s="232"/>
      <c r="E65" s="82" t="s">
        <v>136</v>
      </c>
      <c r="F65" s="83">
        <v>0.3</v>
      </c>
      <c r="G65" s="84" t="s">
        <v>147</v>
      </c>
      <c r="H65" s="78"/>
      <c r="I65" s="237" t="s">
        <v>130</v>
      </c>
      <c r="J65" s="238"/>
      <c r="K65" s="238"/>
      <c r="L65" s="239"/>
      <c r="M65" s="92">
        <v>0.3</v>
      </c>
      <c r="N65" s="93" t="s">
        <v>142</v>
      </c>
    </row>
    <row r="66" spans="1:14" x14ac:dyDescent="0.25">
      <c r="A66" s="114"/>
      <c r="B66" s="79"/>
      <c r="C66" s="79"/>
      <c r="D66" s="79"/>
      <c r="E66" s="80"/>
      <c r="F66" s="81"/>
      <c r="G66" s="78"/>
      <c r="H66" s="78"/>
      <c r="I66" s="78"/>
      <c r="J66" s="78"/>
      <c r="K66" s="78"/>
      <c r="L66" s="78"/>
      <c r="M66" s="78"/>
      <c r="N66" s="115"/>
    </row>
    <row r="67" spans="1:14" ht="15" customHeight="1" x14ac:dyDescent="0.25">
      <c r="A67" s="114"/>
      <c r="B67" s="240" t="s">
        <v>104</v>
      </c>
      <c r="C67" s="241"/>
      <c r="D67" s="242"/>
      <c r="E67" s="246" t="s">
        <v>144</v>
      </c>
      <c r="F67" s="248" t="s">
        <v>145</v>
      </c>
      <c r="G67" s="78"/>
      <c r="H67" s="78" t="s">
        <v>0</v>
      </c>
      <c r="I67" s="78"/>
      <c r="J67" s="78"/>
      <c r="K67" s="78"/>
      <c r="L67" s="78"/>
      <c r="M67" s="78"/>
      <c r="N67" s="115"/>
    </row>
    <row r="68" spans="1:14" x14ac:dyDescent="0.25">
      <c r="A68" s="114"/>
      <c r="B68" s="243"/>
      <c r="C68" s="244"/>
      <c r="D68" s="245"/>
      <c r="E68" s="247"/>
      <c r="F68" s="248"/>
      <c r="G68" s="78"/>
      <c r="H68" s="78"/>
      <c r="I68" s="94" t="s">
        <v>146</v>
      </c>
      <c r="J68" s="78"/>
      <c r="K68" s="78"/>
      <c r="L68" s="78"/>
      <c r="M68" s="78"/>
      <c r="N68" s="115"/>
    </row>
    <row r="69" spans="1:14" x14ac:dyDescent="0.25">
      <c r="A69" s="114"/>
      <c r="B69" s="233" t="s">
        <v>105</v>
      </c>
      <c r="C69" s="234"/>
      <c r="D69" s="235"/>
      <c r="E69" s="97">
        <v>4</v>
      </c>
      <c r="F69" s="98">
        <v>1.8</v>
      </c>
      <c r="G69" s="99">
        <f>F58*F59*F60</f>
        <v>1.1830000000000001</v>
      </c>
      <c r="H69" s="100"/>
      <c r="I69" s="96">
        <f>ROUND(E69*F69*G69,2)</f>
        <v>8.52</v>
      </c>
      <c r="J69" s="95"/>
      <c r="K69" s="236" t="s">
        <v>156</v>
      </c>
      <c r="L69" s="236"/>
      <c r="M69" s="78"/>
      <c r="N69" s="115"/>
    </row>
    <row r="70" spans="1:14" x14ac:dyDescent="0.25">
      <c r="A70" s="114"/>
      <c r="B70" s="233" t="s">
        <v>112</v>
      </c>
      <c r="C70" s="234"/>
      <c r="D70" s="235"/>
      <c r="E70" s="97">
        <v>4</v>
      </c>
      <c r="F70" s="98">
        <f>M60</f>
        <v>2</v>
      </c>
      <c r="G70" s="99">
        <f>F58*F60*2*F61</f>
        <v>0.182</v>
      </c>
      <c r="H70" s="100"/>
      <c r="I70" s="96">
        <f t="shared" ref="I70:I75" si="2">ROUND(E70*F70*G70,2)</f>
        <v>1.46</v>
      </c>
      <c r="J70" s="95" t="s">
        <v>0</v>
      </c>
      <c r="K70" s="236" t="s">
        <v>150</v>
      </c>
      <c r="L70" s="236"/>
      <c r="M70" s="78"/>
      <c r="N70" s="115"/>
    </row>
    <row r="71" spans="1:14" x14ac:dyDescent="0.25">
      <c r="A71" s="114"/>
      <c r="B71" s="233" t="s">
        <v>106</v>
      </c>
      <c r="C71" s="234"/>
      <c r="D71" s="235"/>
      <c r="E71" s="97">
        <v>4</v>
      </c>
      <c r="F71" s="98">
        <f>M61</f>
        <v>2.4</v>
      </c>
      <c r="G71" s="99">
        <f>F59*F65</f>
        <v>3.9E-2</v>
      </c>
      <c r="H71" s="100"/>
      <c r="I71" s="96">
        <f t="shared" si="2"/>
        <v>0.37</v>
      </c>
      <c r="J71" s="95"/>
      <c r="K71" s="236" t="s">
        <v>151</v>
      </c>
      <c r="L71" s="236"/>
      <c r="M71" s="78"/>
      <c r="N71" s="115"/>
    </row>
    <row r="72" spans="1:14" x14ac:dyDescent="0.25">
      <c r="A72" s="114"/>
      <c r="B72" s="233" t="s">
        <v>107</v>
      </c>
      <c r="C72" s="234" t="s">
        <v>0</v>
      </c>
      <c r="D72" s="235" t="s">
        <v>0</v>
      </c>
      <c r="E72" s="97">
        <v>4</v>
      </c>
      <c r="F72" s="98">
        <f>M61</f>
        <v>2.4</v>
      </c>
      <c r="G72" s="99">
        <f>F63*F62</f>
        <v>0.34300000000000003</v>
      </c>
      <c r="H72" s="100"/>
      <c r="I72" s="96">
        <f t="shared" si="2"/>
        <v>3.29</v>
      </c>
      <c r="J72" s="95"/>
      <c r="K72" s="236" t="s">
        <v>155</v>
      </c>
      <c r="L72" s="236"/>
      <c r="M72" s="78"/>
      <c r="N72" s="115"/>
    </row>
    <row r="73" spans="1:14" x14ac:dyDescent="0.25">
      <c r="A73" s="114"/>
      <c r="B73" s="233" t="s">
        <v>108</v>
      </c>
      <c r="C73" s="234"/>
      <c r="D73" s="235"/>
      <c r="E73" s="97">
        <v>3</v>
      </c>
      <c r="F73" s="98">
        <f>M62</f>
        <v>0.02</v>
      </c>
      <c r="G73" s="99">
        <f>F64*F62</f>
        <v>17.150000000000002</v>
      </c>
      <c r="H73" s="100"/>
      <c r="I73" s="96">
        <f t="shared" si="2"/>
        <v>1.03</v>
      </c>
      <c r="J73" s="95"/>
      <c r="K73" s="236" t="s">
        <v>154</v>
      </c>
      <c r="L73" s="236"/>
      <c r="M73" s="78"/>
      <c r="N73" s="115"/>
    </row>
    <row r="74" spans="1:14" x14ac:dyDescent="0.25">
      <c r="A74" s="114"/>
      <c r="B74" s="233" t="s">
        <v>109</v>
      </c>
      <c r="C74" s="234"/>
      <c r="D74" s="235"/>
      <c r="E74" s="97">
        <v>3</v>
      </c>
      <c r="F74" s="98">
        <f>M63</f>
        <v>0.2</v>
      </c>
      <c r="G74" s="99">
        <f>F62</f>
        <v>3.43</v>
      </c>
      <c r="H74" s="100"/>
      <c r="I74" s="96">
        <f t="shared" si="2"/>
        <v>2.06</v>
      </c>
      <c r="J74" s="95"/>
      <c r="K74" s="236" t="s">
        <v>153</v>
      </c>
      <c r="L74" s="236"/>
      <c r="M74" s="78"/>
      <c r="N74" s="115"/>
    </row>
    <row r="75" spans="1:14" x14ac:dyDescent="0.25">
      <c r="A75" s="114"/>
      <c r="B75" s="233" t="s">
        <v>110</v>
      </c>
      <c r="C75" s="234"/>
      <c r="D75" s="235"/>
      <c r="E75" s="97">
        <v>1</v>
      </c>
      <c r="F75" s="98">
        <f>M64</f>
        <v>0.1</v>
      </c>
      <c r="G75" s="99">
        <f>F62</f>
        <v>3.43</v>
      </c>
      <c r="H75" s="100"/>
      <c r="I75" s="96">
        <f t="shared" si="2"/>
        <v>0.34</v>
      </c>
      <c r="J75" s="95"/>
      <c r="K75" s="236" t="s">
        <v>152</v>
      </c>
      <c r="L75" s="236"/>
      <c r="M75" s="78"/>
      <c r="N75" s="115"/>
    </row>
    <row r="76" spans="1:14" ht="15.75" thickBot="1" x14ac:dyDescent="0.3">
      <c r="A76" s="114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115"/>
    </row>
    <row r="77" spans="1:14" ht="15.75" thickBot="1" x14ac:dyDescent="0.3">
      <c r="A77" s="114"/>
      <c r="B77" s="249" t="s">
        <v>111</v>
      </c>
      <c r="C77" s="250"/>
      <c r="D77" s="250"/>
      <c r="E77" s="250"/>
      <c r="F77" s="250"/>
      <c r="G77" s="250"/>
      <c r="H77" s="250"/>
      <c r="I77" s="250"/>
      <c r="J77" s="107">
        <f>SUM(I69:I75)</f>
        <v>17.07</v>
      </c>
      <c r="K77" s="78" t="s">
        <v>0</v>
      </c>
      <c r="L77" s="78"/>
      <c r="M77" s="120" t="s">
        <v>0</v>
      </c>
      <c r="N77" s="121"/>
    </row>
    <row r="78" spans="1:14" ht="15.75" thickBot="1" x14ac:dyDescent="0.3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22"/>
      <c r="L78" s="118"/>
      <c r="M78" s="118"/>
      <c r="N78" s="119"/>
    </row>
    <row r="79" spans="1:14" x14ac:dyDescent="0.25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</row>
    <row r="80" spans="1:14" ht="28.5" x14ac:dyDescent="0.45">
      <c r="A80" s="114"/>
      <c r="B80" s="78"/>
      <c r="C80" s="223" t="s">
        <v>189</v>
      </c>
      <c r="D80" s="223"/>
      <c r="E80" s="223"/>
      <c r="F80" s="223"/>
      <c r="G80" s="223"/>
      <c r="H80" s="223"/>
      <c r="I80" s="78"/>
      <c r="J80" s="78"/>
      <c r="K80" s="78"/>
      <c r="L80" s="78"/>
      <c r="M80" s="78"/>
      <c r="N80" s="115"/>
    </row>
    <row r="81" spans="1:14" ht="15.75" thickBot="1" x14ac:dyDescent="0.3">
      <c r="A81" s="114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15"/>
    </row>
    <row r="82" spans="1:14" ht="16.5" thickBot="1" x14ac:dyDescent="0.3">
      <c r="A82" s="114"/>
      <c r="B82" s="224" t="s">
        <v>207</v>
      </c>
      <c r="C82" s="225"/>
      <c r="D82" s="225"/>
      <c r="E82" s="226"/>
      <c r="F82" s="224" t="s">
        <v>149</v>
      </c>
      <c r="G82" s="226"/>
      <c r="H82" s="78"/>
      <c r="I82" s="224" t="s">
        <v>113</v>
      </c>
      <c r="J82" s="225"/>
      <c r="K82" s="225"/>
      <c r="L82" s="225"/>
      <c r="M82" s="225"/>
      <c r="N82" s="226"/>
    </row>
    <row r="83" spans="1:14" x14ac:dyDescent="0.25">
      <c r="A83" s="114"/>
      <c r="B83" s="227"/>
      <c r="C83" s="228"/>
      <c r="D83" s="228"/>
      <c r="E83" s="228"/>
      <c r="F83" s="228"/>
      <c r="G83" s="229"/>
      <c r="H83" s="78"/>
      <c r="I83" s="227"/>
      <c r="J83" s="228"/>
      <c r="K83" s="228"/>
      <c r="L83" s="228"/>
      <c r="M83" s="88" t="s">
        <v>0</v>
      </c>
      <c r="N83" s="89" t="s">
        <v>114</v>
      </c>
    </row>
    <row r="84" spans="1:14" x14ac:dyDescent="0.25">
      <c r="A84" s="114"/>
      <c r="B84" s="230" t="s">
        <v>115</v>
      </c>
      <c r="C84" s="231"/>
      <c r="D84" s="232"/>
      <c r="E84" s="82" t="s">
        <v>143</v>
      </c>
      <c r="F84" s="83">
        <v>2.63</v>
      </c>
      <c r="G84" s="84" t="s">
        <v>147</v>
      </c>
      <c r="H84" s="78"/>
      <c r="I84" s="230" t="s">
        <v>124</v>
      </c>
      <c r="J84" s="231"/>
      <c r="K84" s="231"/>
      <c r="L84" s="232"/>
      <c r="M84" s="90">
        <v>1.8</v>
      </c>
      <c r="N84" s="91" t="s">
        <v>140</v>
      </c>
    </row>
    <row r="85" spans="1:14" x14ac:dyDescent="0.25">
      <c r="A85" s="114"/>
      <c r="B85" s="230" t="s">
        <v>116</v>
      </c>
      <c r="C85" s="231"/>
      <c r="D85" s="232"/>
      <c r="E85" s="82" t="s">
        <v>131</v>
      </c>
      <c r="F85" s="83">
        <v>0.13</v>
      </c>
      <c r="G85" s="84" t="s">
        <v>147</v>
      </c>
      <c r="H85" s="78"/>
      <c r="I85" s="230" t="s">
        <v>125</v>
      </c>
      <c r="J85" s="231"/>
      <c r="K85" s="231"/>
      <c r="L85" s="232"/>
      <c r="M85" s="90">
        <v>1.35</v>
      </c>
      <c r="N85" s="91" t="s">
        <v>140</v>
      </c>
    </row>
    <row r="86" spans="1:14" x14ac:dyDescent="0.25">
      <c r="A86" s="114"/>
      <c r="B86" s="230" t="s">
        <v>117</v>
      </c>
      <c r="C86" s="231"/>
      <c r="D86" s="232"/>
      <c r="E86" s="82" t="s">
        <v>132</v>
      </c>
      <c r="F86" s="83">
        <v>2.6</v>
      </c>
      <c r="G86" s="84" t="s">
        <v>147</v>
      </c>
      <c r="H86" s="78"/>
      <c r="I86" s="230" t="s">
        <v>126</v>
      </c>
      <c r="J86" s="231"/>
      <c r="K86" s="231"/>
      <c r="L86" s="232"/>
      <c r="M86" s="90">
        <v>2</v>
      </c>
      <c r="N86" s="91" t="s">
        <v>140</v>
      </c>
    </row>
    <row r="87" spans="1:14" x14ac:dyDescent="0.25">
      <c r="A87" s="114"/>
      <c r="B87" s="230" t="s">
        <v>118</v>
      </c>
      <c r="C87" s="231"/>
      <c r="D87" s="232"/>
      <c r="E87" s="82" t="s">
        <v>133</v>
      </c>
      <c r="F87" s="83">
        <v>0.01</v>
      </c>
      <c r="G87" s="84" t="s">
        <v>147</v>
      </c>
      <c r="H87" s="78"/>
      <c r="I87" s="230" t="s">
        <v>127</v>
      </c>
      <c r="J87" s="231"/>
      <c r="K87" s="231"/>
      <c r="L87" s="232"/>
      <c r="M87" s="90">
        <v>2.4</v>
      </c>
      <c r="N87" s="91" t="s">
        <v>140</v>
      </c>
    </row>
    <row r="88" spans="1:14" x14ac:dyDescent="0.25">
      <c r="A88" s="114"/>
      <c r="B88" s="230" t="s">
        <v>119</v>
      </c>
      <c r="C88" s="231"/>
      <c r="D88" s="232"/>
      <c r="E88" s="82" t="s">
        <v>134</v>
      </c>
      <c r="F88" s="83">
        <v>2.06</v>
      </c>
      <c r="G88" s="84" t="s">
        <v>148</v>
      </c>
      <c r="H88" s="78"/>
      <c r="I88" s="230" t="s">
        <v>128</v>
      </c>
      <c r="J88" s="231"/>
      <c r="K88" s="231"/>
      <c r="L88" s="232"/>
      <c r="M88" s="90">
        <v>0.02</v>
      </c>
      <c r="N88" s="91" t="s">
        <v>141</v>
      </c>
    </row>
    <row r="89" spans="1:14" x14ac:dyDescent="0.25">
      <c r="A89" s="114"/>
      <c r="B89" s="230" t="s">
        <v>120</v>
      </c>
      <c r="C89" s="231"/>
      <c r="D89" s="232"/>
      <c r="E89" s="82" t="s">
        <v>138</v>
      </c>
      <c r="F89" s="83">
        <v>0.1</v>
      </c>
      <c r="G89" s="84" t="s">
        <v>147</v>
      </c>
      <c r="H89" s="78"/>
      <c r="I89" s="230" t="s">
        <v>129</v>
      </c>
      <c r="J89" s="231"/>
      <c r="K89" s="231"/>
      <c r="L89" s="232"/>
      <c r="M89" s="90">
        <v>0.2</v>
      </c>
      <c r="N89" s="91" t="s">
        <v>142</v>
      </c>
    </row>
    <row r="90" spans="1:14" x14ac:dyDescent="0.25">
      <c r="A90" s="114"/>
      <c r="B90" s="230" t="s">
        <v>121</v>
      </c>
      <c r="C90" s="231"/>
      <c r="D90" s="232"/>
      <c r="E90" s="82" t="s">
        <v>135</v>
      </c>
      <c r="F90" s="83">
        <v>5</v>
      </c>
      <c r="G90" s="84" t="s">
        <v>170</v>
      </c>
      <c r="H90" s="78"/>
      <c r="I90" s="230" t="s">
        <v>139</v>
      </c>
      <c r="J90" s="231"/>
      <c r="K90" s="231"/>
      <c r="L90" s="232"/>
      <c r="M90" s="90">
        <v>0.1</v>
      </c>
      <c r="N90" s="91" t="s">
        <v>142</v>
      </c>
    </row>
    <row r="91" spans="1:14" ht="15.75" thickBot="1" x14ac:dyDescent="0.3">
      <c r="A91" s="114"/>
      <c r="B91" s="230" t="s">
        <v>122</v>
      </c>
      <c r="C91" s="231"/>
      <c r="D91" s="232"/>
      <c r="E91" s="82" t="s">
        <v>136</v>
      </c>
      <c r="F91" s="83">
        <v>0.3</v>
      </c>
      <c r="G91" s="84" t="s">
        <v>147</v>
      </c>
      <c r="H91" s="78"/>
      <c r="I91" s="237" t="s">
        <v>130</v>
      </c>
      <c r="J91" s="238"/>
      <c r="K91" s="238"/>
      <c r="L91" s="239"/>
      <c r="M91" s="92">
        <v>0.3</v>
      </c>
      <c r="N91" s="93" t="s">
        <v>142</v>
      </c>
    </row>
    <row r="92" spans="1:14" x14ac:dyDescent="0.25">
      <c r="A92" s="114"/>
      <c r="B92" s="79"/>
      <c r="C92" s="79"/>
      <c r="D92" s="79"/>
      <c r="E92" s="80"/>
      <c r="F92" s="81"/>
      <c r="G92" s="78"/>
      <c r="H92" s="78"/>
      <c r="I92" s="78"/>
      <c r="J92" s="78"/>
      <c r="K92" s="78"/>
      <c r="L92" s="78"/>
      <c r="M92" s="78"/>
      <c r="N92" s="115"/>
    </row>
    <row r="93" spans="1:14" ht="15" customHeight="1" x14ac:dyDescent="0.25">
      <c r="A93" s="114"/>
      <c r="B93" s="240" t="s">
        <v>104</v>
      </c>
      <c r="C93" s="241"/>
      <c r="D93" s="242"/>
      <c r="E93" s="246" t="s">
        <v>144</v>
      </c>
      <c r="F93" s="248" t="s">
        <v>145</v>
      </c>
      <c r="G93" s="78"/>
      <c r="H93" s="78" t="s">
        <v>0</v>
      </c>
      <c r="I93" s="78"/>
      <c r="J93" s="78"/>
      <c r="K93" s="78"/>
      <c r="L93" s="78"/>
      <c r="M93" s="78"/>
      <c r="N93" s="115"/>
    </row>
    <row r="94" spans="1:14" x14ac:dyDescent="0.25">
      <c r="A94" s="114"/>
      <c r="B94" s="243"/>
      <c r="C94" s="244"/>
      <c r="D94" s="245"/>
      <c r="E94" s="247"/>
      <c r="F94" s="248"/>
      <c r="G94" s="78"/>
      <c r="H94" s="78"/>
      <c r="I94" s="94" t="s">
        <v>146</v>
      </c>
      <c r="J94" s="78"/>
      <c r="K94" s="78"/>
      <c r="L94" s="78"/>
      <c r="M94" s="78"/>
      <c r="N94" s="115"/>
    </row>
    <row r="95" spans="1:14" x14ac:dyDescent="0.25">
      <c r="A95" s="114"/>
      <c r="B95" s="233" t="s">
        <v>105</v>
      </c>
      <c r="C95" s="234"/>
      <c r="D95" s="235"/>
      <c r="E95" s="97">
        <v>4</v>
      </c>
      <c r="F95" s="98">
        <v>1.8</v>
      </c>
      <c r="G95" s="99">
        <f>F84*F85*F86</f>
        <v>0.88893999999999995</v>
      </c>
      <c r="H95" s="100"/>
      <c r="I95" s="96">
        <f>ROUND(E95*F95*G95,2)</f>
        <v>6.4</v>
      </c>
      <c r="J95" s="95"/>
      <c r="K95" s="236" t="s">
        <v>156</v>
      </c>
      <c r="L95" s="236"/>
      <c r="M95" s="78"/>
      <c r="N95" s="115"/>
    </row>
    <row r="96" spans="1:14" x14ac:dyDescent="0.25">
      <c r="A96" s="114"/>
      <c r="B96" s="233" t="s">
        <v>112</v>
      </c>
      <c r="C96" s="234"/>
      <c r="D96" s="235"/>
      <c r="E96" s="97">
        <v>4</v>
      </c>
      <c r="F96" s="98">
        <f>M86</f>
        <v>2</v>
      </c>
      <c r="G96" s="99">
        <f>F84*F86*2*F87</f>
        <v>0.13675999999999999</v>
      </c>
      <c r="H96" s="100"/>
      <c r="I96" s="96">
        <f t="shared" ref="I96:I101" si="3">ROUND(E96*F96*G96,2)</f>
        <v>1.0900000000000001</v>
      </c>
      <c r="J96" s="95" t="s">
        <v>0</v>
      </c>
      <c r="K96" s="236" t="s">
        <v>150</v>
      </c>
      <c r="L96" s="236"/>
      <c r="M96" s="78"/>
      <c r="N96" s="115"/>
    </row>
    <row r="97" spans="1:14" x14ac:dyDescent="0.25">
      <c r="A97" s="114"/>
      <c r="B97" s="233" t="s">
        <v>106</v>
      </c>
      <c r="C97" s="234"/>
      <c r="D97" s="235"/>
      <c r="E97" s="97">
        <v>4</v>
      </c>
      <c r="F97" s="98">
        <f>M87</f>
        <v>2.4</v>
      </c>
      <c r="G97" s="99">
        <f>F85*F91</f>
        <v>3.9E-2</v>
      </c>
      <c r="H97" s="100"/>
      <c r="I97" s="96">
        <f t="shared" si="3"/>
        <v>0.37</v>
      </c>
      <c r="J97" s="95"/>
      <c r="K97" s="236" t="s">
        <v>151</v>
      </c>
      <c r="L97" s="236"/>
      <c r="M97" s="78"/>
      <c r="N97" s="115"/>
    </row>
    <row r="98" spans="1:14" x14ac:dyDescent="0.25">
      <c r="A98" s="114"/>
      <c r="B98" s="233" t="s">
        <v>107</v>
      </c>
      <c r="C98" s="234" t="s">
        <v>0</v>
      </c>
      <c r="D98" s="235" t="s">
        <v>0</v>
      </c>
      <c r="E98" s="97">
        <v>4</v>
      </c>
      <c r="F98" s="98">
        <f>M87</f>
        <v>2.4</v>
      </c>
      <c r="G98" s="99">
        <f>F89*F88</f>
        <v>0.20600000000000002</v>
      </c>
      <c r="H98" s="100"/>
      <c r="I98" s="96">
        <f t="shared" si="3"/>
        <v>1.98</v>
      </c>
      <c r="J98" s="95"/>
      <c r="K98" s="236" t="s">
        <v>155</v>
      </c>
      <c r="L98" s="236"/>
      <c r="M98" s="78"/>
      <c r="N98" s="115"/>
    </row>
    <row r="99" spans="1:14" x14ac:dyDescent="0.25">
      <c r="A99" s="114"/>
      <c r="B99" s="233" t="s">
        <v>108</v>
      </c>
      <c r="C99" s="234"/>
      <c r="D99" s="235"/>
      <c r="E99" s="97">
        <v>3</v>
      </c>
      <c r="F99" s="98">
        <f>M88</f>
        <v>0.02</v>
      </c>
      <c r="G99" s="99">
        <f>F90*F88</f>
        <v>10.3</v>
      </c>
      <c r="H99" s="100"/>
      <c r="I99" s="96">
        <f t="shared" si="3"/>
        <v>0.62</v>
      </c>
      <c r="J99" s="95"/>
      <c r="K99" s="236" t="s">
        <v>154</v>
      </c>
      <c r="L99" s="236"/>
      <c r="M99" s="78"/>
      <c r="N99" s="115"/>
    </row>
    <row r="100" spans="1:14" x14ac:dyDescent="0.25">
      <c r="A100" s="114"/>
      <c r="B100" s="233" t="s">
        <v>109</v>
      </c>
      <c r="C100" s="234"/>
      <c r="D100" s="235"/>
      <c r="E100" s="97">
        <v>3</v>
      </c>
      <c r="F100" s="98">
        <f>M89</f>
        <v>0.2</v>
      </c>
      <c r="G100" s="99">
        <f>F88</f>
        <v>2.06</v>
      </c>
      <c r="H100" s="100"/>
      <c r="I100" s="96">
        <f t="shared" si="3"/>
        <v>1.24</v>
      </c>
      <c r="J100" s="95"/>
      <c r="K100" s="236" t="s">
        <v>153</v>
      </c>
      <c r="L100" s="236"/>
      <c r="M100" s="78"/>
      <c r="N100" s="115"/>
    </row>
    <row r="101" spans="1:14" x14ac:dyDescent="0.25">
      <c r="A101" s="114"/>
      <c r="B101" s="233" t="s">
        <v>110</v>
      </c>
      <c r="C101" s="234"/>
      <c r="D101" s="235"/>
      <c r="E101" s="97">
        <v>1</v>
      </c>
      <c r="F101" s="98">
        <f>M90</f>
        <v>0.1</v>
      </c>
      <c r="G101" s="99">
        <f>F88</f>
        <v>2.06</v>
      </c>
      <c r="H101" s="100"/>
      <c r="I101" s="96">
        <f t="shared" si="3"/>
        <v>0.21</v>
      </c>
      <c r="J101" s="95"/>
      <c r="K101" s="236" t="s">
        <v>152</v>
      </c>
      <c r="L101" s="236"/>
      <c r="M101" s="78"/>
      <c r="N101" s="115"/>
    </row>
    <row r="102" spans="1:14" ht="15.75" thickBot="1" x14ac:dyDescent="0.3">
      <c r="A102" s="114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115"/>
    </row>
    <row r="103" spans="1:14" ht="15.75" thickBot="1" x14ac:dyDescent="0.3">
      <c r="A103" s="114"/>
      <c r="B103" s="249" t="s">
        <v>111</v>
      </c>
      <c r="C103" s="250"/>
      <c r="D103" s="250"/>
      <c r="E103" s="250"/>
      <c r="F103" s="250"/>
      <c r="G103" s="250"/>
      <c r="H103" s="250"/>
      <c r="I103" s="250"/>
      <c r="J103" s="107">
        <f>SUM(I95:I101)</f>
        <v>11.91</v>
      </c>
      <c r="K103" s="78" t="s">
        <v>0</v>
      </c>
      <c r="L103" s="78"/>
      <c r="M103" s="120" t="s">
        <v>0</v>
      </c>
      <c r="N103" s="121"/>
    </row>
    <row r="104" spans="1:14" ht="15.75" thickBot="1" x14ac:dyDescent="0.3">
      <c r="A104" s="117"/>
      <c r="B104" s="118"/>
      <c r="C104" s="118"/>
      <c r="D104" s="118"/>
      <c r="E104" s="118"/>
      <c r="F104" s="118"/>
      <c r="G104" s="118"/>
      <c r="H104" s="118"/>
      <c r="I104" s="118"/>
      <c r="J104" s="118"/>
      <c r="K104" s="122"/>
      <c r="L104" s="118"/>
      <c r="M104" s="118"/>
      <c r="N104" s="119"/>
    </row>
    <row r="105" spans="1:14" x14ac:dyDescent="0.25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3"/>
    </row>
    <row r="106" spans="1:14" ht="28.5" x14ac:dyDescent="0.45">
      <c r="A106" s="114"/>
      <c r="B106" s="78"/>
      <c r="C106" s="223" t="s">
        <v>190</v>
      </c>
      <c r="D106" s="223"/>
      <c r="E106" s="223"/>
      <c r="F106" s="223"/>
      <c r="G106" s="223"/>
      <c r="H106" s="223"/>
      <c r="I106" s="78"/>
      <c r="J106" s="78"/>
      <c r="K106" s="78"/>
      <c r="L106" s="78"/>
      <c r="M106" s="78"/>
      <c r="N106" s="115"/>
    </row>
    <row r="107" spans="1:14" ht="15.75" thickBot="1" x14ac:dyDescent="0.3">
      <c r="A107" s="114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115"/>
    </row>
    <row r="108" spans="1:14" ht="16.5" thickBot="1" x14ac:dyDescent="0.3">
      <c r="A108" s="114"/>
      <c r="B108" s="224" t="s">
        <v>207</v>
      </c>
      <c r="C108" s="225"/>
      <c r="D108" s="225"/>
      <c r="E108" s="226"/>
      <c r="F108" s="224" t="s">
        <v>149</v>
      </c>
      <c r="G108" s="226"/>
      <c r="H108" s="78"/>
      <c r="I108" s="224" t="s">
        <v>113</v>
      </c>
      <c r="J108" s="225"/>
      <c r="K108" s="225"/>
      <c r="L108" s="225"/>
      <c r="M108" s="225"/>
      <c r="N108" s="226"/>
    </row>
    <row r="109" spans="1:14" x14ac:dyDescent="0.25">
      <c r="A109" s="114"/>
      <c r="B109" s="227"/>
      <c r="C109" s="228"/>
      <c r="D109" s="228"/>
      <c r="E109" s="228"/>
      <c r="F109" s="228"/>
      <c r="G109" s="229"/>
      <c r="H109" s="78"/>
      <c r="I109" s="227"/>
      <c r="J109" s="228"/>
      <c r="K109" s="228"/>
      <c r="L109" s="228"/>
      <c r="M109" s="88" t="s">
        <v>0</v>
      </c>
      <c r="N109" s="89" t="s">
        <v>114</v>
      </c>
    </row>
    <row r="110" spans="1:14" x14ac:dyDescent="0.25">
      <c r="A110" s="114"/>
      <c r="B110" s="230" t="s">
        <v>115</v>
      </c>
      <c r="C110" s="231"/>
      <c r="D110" s="232"/>
      <c r="E110" s="82" t="s">
        <v>143</v>
      </c>
      <c r="F110" s="83">
        <v>3</v>
      </c>
      <c r="G110" s="84" t="s">
        <v>147</v>
      </c>
      <c r="H110" s="78"/>
      <c r="I110" s="230" t="s">
        <v>124</v>
      </c>
      <c r="J110" s="231"/>
      <c r="K110" s="231"/>
      <c r="L110" s="232"/>
      <c r="M110" s="90">
        <v>1.8</v>
      </c>
      <c r="N110" s="91" t="s">
        <v>140</v>
      </c>
    </row>
    <row r="111" spans="1:14" x14ac:dyDescent="0.25">
      <c r="A111" s="114"/>
      <c r="B111" s="230" t="s">
        <v>116</v>
      </c>
      <c r="C111" s="231"/>
      <c r="D111" s="232"/>
      <c r="E111" s="82" t="s">
        <v>131</v>
      </c>
      <c r="F111" s="83">
        <v>0.13</v>
      </c>
      <c r="G111" s="84" t="s">
        <v>147</v>
      </c>
      <c r="H111" s="78"/>
      <c r="I111" s="230" t="s">
        <v>125</v>
      </c>
      <c r="J111" s="231"/>
      <c r="K111" s="231"/>
      <c r="L111" s="232"/>
      <c r="M111" s="90">
        <v>1.35</v>
      </c>
      <c r="N111" s="91" t="s">
        <v>140</v>
      </c>
    </row>
    <row r="112" spans="1:14" x14ac:dyDescent="0.25">
      <c r="A112" s="114"/>
      <c r="B112" s="230" t="s">
        <v>117</v>
      </c>
      <c r="C112" s="231"/>
      <c r="D112" s="232"/>
      <c r="E112" s="82" t="s">
        <v>132</v>
      </c>
      <c r="F112" s="83">
        <v>2.6</v>
      </c>
      <c r="G112" s="84" t="s">
        <v>147</v>
      </c>
      <c r="H112" s="78"/>
      <c r="I112" s="230" t="s">
        <v>126</v>
      </c>
      <c r="J112" s="231"/>
      <c r="K112" s="231"/>
      <c r="L112" s="232"/>
      <c r="M112" s="90">
        <v>2</v>
      </c>
      <c r="N112" s="91" t="s">
        <v>140</v>
      </c>
    </row>
    <row r="113" spans="1:14" x14ac:dyDescent="0.25">
      <c r="A113" s="114"/>
      <c r="B113" s="230" t="s">
        <v>118</v>
      </c>
      <c r="C113" s="231"/>
      <c r="D113" s="232"/>
      <c r="E113" s="82" t="s">
        <v>133</v>
      </c>
      <c r="F113" s="83">
        <v>0.01</v>
      </c>
      <c r="G113" s="84" t="s">
        <v>147</v>
      </c>
      <c r="H113" s="78"/>
      <c r="I113" s="230" t="s">
        <v>127</v>
      </c>
      <c r="J113" s="231"/>
      <c r="K113" s="231"/>
      <c r="L113" s="232"/>
      <c r="M113" s="90">
        <v>2.4</v>
      </c>
      <c r="N113" s="91" t="s">
        <v>140</v>
      </c>
    </row>
    <row r="114" spans="1:14" x14ac:dyDescent="0.25">
      <c r="A114" s="114"/>
      <c r="B114" s="230" t="s">
        <v>119</v>
      </c>
      <c r="C114" s="231"/>
      <c r="D114" s="232"/>
      <c r="E114" s="82" t="s">
        <v>134</v>
      </c>
      <c r="F114" s="83">
        <v>2.8</v>
      </c>
      <c r="G114" s="84" t="s">
        <v>148</v>
      </c>
      <c r="H114" s="78"/>
      <c r="I114" s="230" t="s">
        <v>128</v>
      </c>
      <c r="J114" s="231"/>
      <c r="K114" s="231"/>
      <c r="L114" s="232"/>
      <c r="M114" s="90">
        <v>0.02</v>
      </c>
      <c r="N114" s="91" t="s">
        <v>141</v>
      </c>
    </row>
    <row r="115" spans="1:14" x14ac:dyDescent="0.25">
      <c r="A115" s="114"/>
      <c r="B115" s="230" t="s">
        <v>120</v>
      </c>
      <c r="C115" s="231"/>
      <c r="D115" s="232"/>
      <c r="E115" s="82" t="s">
        <v>138</v>
      </c>
      <c r="F115" s="83">
        <v>0.1</v>
      </c>
      <c r="G115" s="84" t="s">
        <v>147</v>
      </c>
      <c r="H115" s="78"/>
      <c r="I115" s="230" t="s">
        <v>129</v>
      </c>
      <c r="J115" s="231"/>
      <c r="K115" s="231"/>
      <c r="L115" s="232"/>
      <c r="M115" s="90">
        <v>0.2</v>
      </c>
      <c r="N115" s="91" t="s">
        <v>142</v>
      </c>
    </row>
    <row r="116" spans="1:14" x14ac:dyDescent="0.25">
      <c r="A116" s="114"/>
      <c r="B116" s="230" t="s">
        <v>121</v>
      </c>
      <c r="C116" s="231"/>
      <c r="D116" s="232"/>
      <c r="E116" s="82" t="s">
        <v>135</v>
      </c>
      <c r="F116" s="83">
        <v>5</v>
      </c>
      <c r="G116" s="84" t="s">
        <v>170</v>
      </c>
      <c r="H116" s="78"/>
      <c r="I116" s="230" t="s">
        <v>139</v>
      </c>
      <c r="J116" s="231"/>
      <c r="K116" s="231"/>
      <c r="L116" s="232"/>
      <c r="M116" s="90">
        <v>0.1</v>
      </c>
      <c r="N116" s="91" t="s">
        <v>142</v>
      </c>
    </row>
    <row r="117" spans="1:14" ht="15.75" thickBot="1" x14ac:dyDescent="0.3">
      <c r="A117" s="114"/>
      <c r="B117" s="230" t="s">
        <v>122</v>
      </c>
      <c r="C117" s="231"/>
      <c r="D117" s="232"/>
      <c r="E117" s="82" t="s">
        <v>136</v>
      </c>
      <c r="F117" s="83">
        <v>0.3</v>
      </c>
      <c r="G117" s="84" t="s">
        <v>147</v>
      </c>
      <c r="H117" s="78"/>
      <c r="I117" s="237" t="s">
        <v>130</v>
      </c>
      <c r="J117" s="238"/>
      <c r="K117" s="238"/>
      <c r="L117" s="239"/>
      <c r="M117" s="92">
        <v>0.3</v>
      </c>
      <c r="N117" s="93" t="s">
        <v>142</v>
      </c>
    </row>
    <row r="118" spans="1:14" x14ac:dyDescent="0.25">
      <c r="A118" s="114"/>
      <c r="B118" s="79"/>
      <c r="C118" s="79"/>
      <c r="D118" s="79"/>
      <c r="E118" s="80"/>
      <c r="F118" s="81"/>
      <c r="G118" s="78"/>
      <c r="H118" s="78"/>
      <c r="I118" s="78"/>
      <c r="J118" s="78"/>
      <c r="K118" s="78"/>
      <c r="L118" s="78"/>
      <c r="M118" s="78"/>
      <c r="N118" s="115"/>
    </row>
    <row r="119" spans="1:14" ht="15" customHeight="1" x14ac:dyDescent="0.25">
      <c r="A119" s="114"/>
      <c r="B119" s="240" t="s">
        <v>104</v>
      </c>
      <c r="C119" s="241"/>
      <c r="D119" s="242"/>
      <c r="E119" s="246" t="s">
        <v>144</v>
      </c>
      <c r="F119" s="248" t="s">
        <v>145</v>
      </c>
      <c r="G119" s="78"/>
      <c r="H119" s="78" t="s">
        <v>0</v>
      </c>
      <c r="I119" s="78"/>
      <c r="J119" s="78"/>
      <c r="K119" s="78"/>
      <c r="L119" s="78"/>
      <c r="M119" s="78"/>
      <c r="N119" s="115"/>
    </row>
    <row r="120" spans="1:14" x14ac:dyDescent="0.25">
      <c r="A120" s="114"/>
      <c r="B120" s="243"/>
      <c r="C120" s="244"/>
      <c r="D120" s="245"/>
      <c r="E120" s="247"/>
      <c r="F120" s="248"/>
      <c r="G120" s="78"/>
      <c r="H120" s="78"/>
      <c r="I120" s="94" t="s">
        <v>146</v>
      </c>
      <c r="J120" s="78"/>
      <c r="K120" s="78"/>
      <c r="L120" s="78"/>
      <c r="M120" s="78"/>
      <c r="N120" s="115"/>
    </row>
    <row r="121" spans="1:14" x14ac:dyDescent="0.25">
      <c r="A121" s="114"/>
      <c r="B121" s="233" t="s">
        <v>105</v>
      </c>
      <c r="C121" s="234"/>
      <c r="D121" s="235"/>
      <c r="E121" s="97">
        <v>4</v>
      </c>
      <c r="F121" s="98">
        <v>1.8</v>
      </c>
      <c r="G121" s="99">
        <f>F110*F111*F112</f>
        <v>1.014</v>
      </c>
      <c r="H121" s="100"/>
      <c r="I121" s="96">
        <f>ROUND(E121*F121*G121,2)</f>
        <v>7.3</v>
      </c>
      <c r="J121" s="95"/>
      <c r="K121" s="236" t="s">
        <v>156</v>
      </c>
      <c r="L121" s="236"/>
      <c r="M121" s="78"/>
      <c r="N121" s="115"/>
    </row>
    <row r="122" spans="1:14" x14ac:dyDescent="0.25">
      <c r="A122" s="114"/>
      <c r="B122" s="233" t="s">
        <v>112</v>
      </c>
      <c r="C122" s="234"/>
      <c r="D122" s="235"/>
      <c r="E122" s="97">
        <v>4</v>
      </c>
      <c r="F122" s="98">
        <f>M112</f>
        <v>2</v>
      </c>
      <c r="G122" s="99">
        <f>F110*F112*2*F113</f>
        <v>0.15600000000000003</v>
      </c>
      <c r="H122" s="100"/>
      <c r="I122" s="96">
        <f t="shared" ref="I122:I127" si="4">ROUND(E122*F122*G122,2)</f>
        <v>1.25</v>
      </c>
      <c r="J122" s="95" t="s">
        <v>0</v>
      </c>
      <c r="K122" s="236" t="s">
        <v>150</v>
      </c>
      <c r="L122" s="236"/>
      <c r="M122" s="78"/>
      <c r="N122" s="115"/>
    </row>
    <row r="123" spans="1:14" x14ac:dyDescent="0.25">
      <c r="A123" s="114"/>
      <c r="B123" s="233" t="s">
        <v>106</v>
      </c>
      <c r="C123" s="234"/>
      <c r="D123" s="235"/>
      <c r="E123" s="97">
        <v>4</v>
      </c>
      <c r="F123" s="98">
        <f>M113</f>
        <v>2.4</v>
      </c>
      <c r="G123" s="99">
        <f>F111*F117</f>
        <v>3.9E-2</v>
      </c>
      <c r="H123" s="100"/>
      <c r="I123" s="96">
        <f t="shared" si="4"/>
        <v>0.37</v>
      </c>
      <c r="J123" s="95"/>
      <c r="K123" s="236" t="s">
        <v>151</v>
      </c>
      <c r="L123" s="236"/>
      <c r="M123" s="78"/>
      <c r="N123" s="115"/>
    </row>
    <row r="124" spans="1:14" x14ac:dyDescent="0.25">
      <c r="A124" s="114"/>
      <c r="B124" s="233" t="s">
        <v>107</v>
      </c>
      <c r="C124" s="234" t="s">
        <v>0</v>
      </c>
      <c r="D124" s="235" t="s">
        <v>0</v>
      </c>
      <c r="E124" s="97">
        <v>4</v>
      </c>
      <c r="F124" s="98">
        <f>M113</f>
        <v>2.4</v>
      </c>
      <c r="G124" s="99">
        <f>F115*F114</f>
        <v>0.27999999999999997</v>
      </c>
      <c r="H124" s="100"/>
      <c r="I124" s="96">
        <f t="shared" si="4"/>
        <v>2.69</v>
      </c>
      <c r="J124" s="95"/>
      <c r="K124" s="236" t="s">
        <v>155</v>
      </c>
      <c r="L124" s="236"/>
      <c r="M124" s="78"/>
      <c r="N124" s="115"/>
    </row>
    <row r="125" spans="1:14" x14ac:dyDescent="0.25">
      <c r="A125" s="114"/>
      <c r="B125" s="233" t="s">
        <v>108</v>
      </c>
      <c r="C125" s="234"/>
      <c r="D125" s="235"/>
      <c r="E125" s="97">
        <v>3</v>
      </c>
      <c r="F125" s="98">
        <f>M114</f>
        <v>0.02</v>
      </c>
      <c r="G125" s="99">
        <f>F116*F114</f>
        <v>14</v>
      </c>
      <c r="H125" s="100"/>
      <c r="I125" s="96">
        <f t="shared" si="4"/>
        <v>0.84</v>
      </c>
      <c r="J125" s="95"/>
      <c r="K125" s="236" t="s">
        <v>154</v>
      </c>
      <c r="L125" s="236"/>
      <c r="M125" s="78"/>
      <c r="N125" s="115"/>
    </row>
    <row r="126" spans="1:14" x14ac:dyDescent="0.25">
      <c r="A126" s="114"/>
      <c r="B126" s="233" t="s">
        <v>109</v>
      </c>
      <c r="C126" s="234"/>
      <c r="D126" s="235"/>
      <c r="E126" s="97">
        <v>3</v>
      </c>
      <c r="F126" s="98">
        <f>M115</f>
        <v>0.2</v>
      </c>
      <c r="G126" s="99">
        <f>F114</f>
        <v>2.8</v>
      </c>
      <c r="H126" s="100"/>
      <c r="I126" s="96">
        <f t="shared" si="4"/>
        <v>1.68</v>
      </c>
      <c r="J126" s="95"/>
      <c r="K126" s="236" t="s">
        <v>153</v>
      </c>
      <c r="L126" s="236"/>
      <c r="M126" s="78"/>
      <c r="N126" s="115"/>
    </row>
    <row r="127" spans="1:14" x14ac:dyDescent="0.25">
      <c r="A127" s="114"/>
      <c r="B127" s="233" t="s">
        <v>110</v>
      </c>
      <c r="C127" s="234"/>
      <c r="D127" s="235"/>
      <c r="E127" s="97">
        <v>1</v>
      </c>
      <c r="F127" s="98">
        <f>M116</f>
        <v>0.1</v>
      </c>
      <c r="G127" s="99">
        <f>F114</f>
        <v>2.8</v>
      </c>
      <c r="H127" s="100"/>
      <c r="I127" s="96">
        <f t="shared" si="4"/>
        <v>0.28000000000000003</v>
      </c>
      <c r="J127" s="95"/>
      <c r="K127" s="236" t="s">
        <v>152</v>
      </c>
      <c r="L127" s="236"/>
      <c r="M127" s="78"/>
      <c r="N127" s="115"/>
    </row>
    <row r="128" spans="1:14" ht="15.75" thickBot="1" x14ac:dyDescent="0.3">
      <c r="A128" s="114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115"/>
    </row>
    <row r="129" spans="1:14" ht="15.75" thickBot="1" x14ac:dyDescent="0.3">
      <c r="A129" s="114"/>
      <c r="B129" s="249" t="s">
        <v>111</v>
      </c>
      <c r="C129" s="250"/>
      <c r="D129" s="250"/>
      <c r="E129" s="250"/>
      <c r="F129" s="250"/>
      <c r="G129" s="250"/>
      <c r="H129" s="250"/>
      <c r="I129" s="250"/>
      <c r="J129" s="107">
        <f>SUM(I121:I127)</f>
        <v>14.409999999999998</v>
      </c>
      <c r="K129" s="78" t="s">
        <v>0</v>
      </c>
      <c r="L129" s="78"/>
      <c r="M129" s="120" t="s">
        <v>0</v>
      </c>
      <c r="N129" s="121"/>
    </row>
    <row r="130" spans="1:14" ht="15.75" thickBot="1" x14ac:dyDescent="0.3">
      <c r="A130" s="117"/>
      <c r="B130" s="118"/>
      <c r="C130" s="118"/>
      <c r="D130" s="118"/>
      <c r="E130" s="118"/>
      <c r="F130" s="118"/>
      <c r="G130" s="118"/>
      <c r="H130" s="118"/>
      <c r="I130" s="118"/>
      <c r="J130" s="118"/>
      <c r="K130" s="122"/>
      <c r="L130" s="118"/>
      <c r="M130" s="118"/>
      <c r="N130" s="119"/>
    </row>
    <row r="131" spans="1:14" x14ac:dyDescent="0.25">
      <c r="A131" s="11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3"/>
    </row>
    <row r="132" spans="1:14" ht="28.5" x14ac:dyDescent="0.45">
      <c r="A132" s="114"/>
      <c r="B132" s="78"/>
      <c r="C132" s="223" t="s">
        <v>191</v>
      </c>
      <c r="D132" s="223"/>
      <c r="E132" s="223"/>
      <c r="F132" s="223"/>
      <c r="G132" s="223"/>
      <c r="H132" s="223"/>
      <c r="I132" s="78"/>
      <c r="J132" s="78"/>
      <c r="K132" s="78"/>
      <c r="L132" s="78"/>
      <c r="M132" s="78"/>
      <c r="N132" s="115"/>
    </row>
    <row r="133" spans="1:14" ht="15.75" thickBot="1" x14ac:dyDescent="0.3">
      <c r="A133" s="114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115"/>
    </row>
    <row r="134" spans="1:14" ht="16.5" thickBot="1" x14ac:dyDescent="0.3">
      <c r="A134" s="114"/>
      <c r="B134" s="224" t="s">
        <v>207</v>
      </c>
      <c r="C134" s="225"/>
      <c r="D134" s="225"/>
      <c r="E134" s="226"/>
      <c r="F134" s="224" t="s">
        <v>149</v>
      </c>
      <c r="G134" s="226"/>
      <c r="H134" s="78"/>
      <c r="I134" s="224" t="s">
        <v>113</v>
      </c>
      <c r="J134" s="225"/>
      <c r="K134" s="225"/>
      <c r="L134" s="225"/>
      <c r="M134" s="225"/>
      <c r="N134" s="226"/>
    </row>
    <row r="135" spans="1:14" x14ac:dyDescent="0.25">
      <c r="A135" s="114"/>
      <c r="B135" s="227"/>
      <c r="C135" s="228"/>
      <c r="D135" s="228"/>
      <c r="E135" s="228"/>
      <c r="F135" s="228"/>
      <c r="G135" s="229"/>
      <c r="H135" s="78"/>
      <c r="I135" s="227"/>
      <c r="J135" s="228"/>
      <c r="K135" s="228"/>
      <c r="L135" s="228"/>
      <c r="M135" s="88" t="s">
        <v>0</v>
      </c>
      <c r="N135" s="89" t="s">
        <v>114</v>
      </c>
    </row>
    <row r="136" spans="1:14" x14ac:dyDescent="0.25">
      <c r="A136" s="114"/>
      <c r="B136" s="230" t="s">
        <v>115</v>
      </c>
      <c r="C136" s="231"/>
      <c r="D136" s="232"/>
      <c r="E136" s="82" t="s">
        <v>143</v>
      </c>
      <c r="F136" s="83">
        <v>3.23</v>
      </c>
      <c r="G136" s="84" t="s">
        <v>147</v>
      </c>
      <c r="H136" s="78"/>
      <c r="I136" s="230" t="s">
        <v>124</v>
      </c>
      <c r="J136" s="231"/>
      <c r="K136" s="231"/>
      <c r="L136" s="232"/>
      <c r="M136" s="90">
        <v>1.8</v>
      </c>
      <c r="N136" s="91" t="s">
        <v>140</v>
      </c>
    </row>
    <row r="137" spans="1:14" x14ac:dyDescent="0.25">
      <c r="A137" s="114"/>
      <c r="B137" s="230" t="s">
        <v>116</v>
      </c>
      <c r="C137" s="231"/>
      <c r="D137" s="232"/>
      <c r="E137" s="82" t="s">
        <v>131</v>
      </c>
      <c r="F137" s="83">
        <v>0.13</v>
      </c>
      <c r="G137" s="84" t="s">
        <v>147</v>
      </c>
      <c r="H137" s="78"/>
      <c r="I137" s="230" t="s">
        <v>125</v>
      </c>
      <c r="J137" s="231"/>
      <c r="K137" s="231"/>
      <c r="L137" s="232"/>
      <c r="M137" s="90">
        <v>1.35</v>
      </c>
      <c r="N137" s="91" t="s">
        <v>140</v>
      </c>
    </row>
    <row r="138" spans="1:14" x14ac:dyDescent="0.25">
      <c r="A138" s="114"/>
      <c r="B138" s="230" t="s">
        <v>117</v>
      </c>
      <c r="C138" s="231"/>
      <c r="D138" s="232"/>
      <c r="E138" s="82" t="s">
        <v>132</v>
      </c>
      <c r="F138" s="83">
        <v>2.6</v>
      </c>
      <c r="G138" s="84" t="s">
        <v>147</v>
      </c>
      <c r="H138" s="78"/>
      <c r="I138" s="230" t="s">
        <v>126</v>
      </c>
      <c r="J138" s="231"/>
      <c r="K138" s="231"/>
      <c r="L138" s="232"/>
      <c r="M138" s="90">
        <v>2</v>
      </c>
      <c r="N138" s="91" t="s">
        <v>140</v>
      </c>
    </row>
    <row r="139" spans="1:14" x14ac:dyDescent="0.25">
      <c r="A139" s="114"/>
      <c r="B139" s="230" t="s">
        <v>118</v>
      </c>
      <c r="C139" s="231"/>
      <c r="D139" s="232"/>
      <c r="E139" s="82" t="s">
        <v>133</v>
      </c>
      <c r="F139" s="83">
        <v>0.01</v>
      </c>
      <c r="G139" s="84" t="s">
        <v>147</v>
      </c>
      <c r="H139" s="78"/>
      <c r="I139" s="230" t="s">
        <v>127</v>
      </c>
      <c r="J139" s="231"/>
      <c r="K139" s="231"/>
      <c r="L139" s="232"/>
      <c r="M139" s="90">
        <v>2.4</v>
      </c>
      <c r="N139" s="91" t="s">
        <v>140</v>
      </c>
    </row>
    <row r="140" spans="1:14" x14ac:dyDescent="0.25">
      <c r="A140" s="114"/>
      <c r="B140" s="230" t="s">
        <v>119</v>
      </c>
      <c r="C140" s="231"/>
      <c r="D140" s="232"/>
      <c r="E140" s="82" t="s">
        <v>134</v>
      </c>
      <c r="F140" s="83">
        <v>5.87</v>
      </c>
      <c r="G140" s="84" t="s">
        <v>148</v>
      </c>
      <c r="H140" s="78"/>
      <c r="I140" s="230" t="s">
        <v>128</v>
      </c>
      <c r="J140" s="231"/>
      <c r="K140" s="231"/>
      <c r="L140" s="232"/>
      <c r="M140" s="90">
        <v>0.02</v>
      </c>
      <c r="N140" s="91" t="s">
        <v>141</v>
      </c>
    </row>
    <row r="141" spans="1:14" x14ac:dyDescent="0.25">
      <c r="A141" s="114"/>
      <c r="B141" s="230" t="s">
        <v>120</v>
      </c>
      <c r="C141" s="231"/>
      <c r="D141" s="232"/>
      <c r="E141" s="82" t="s">
        <v>138</v>
      </c>
      <c r="F141" s="83">
        <v>0.1</v>
      </c>
      <c r="G141" s="84" t="s">
        <v>147</v>
      </c>
      <c r="H141" s="78"/>
      <c r="I141" s="230" t="s">
        <v>129</v>
      </c>
      <c r="J141" s="231"/>
      <c r="K141" s="231"/>
      <c r="L141" s="232"/>
      <c r="M141" s="90">
        <v>0.2</v>
      </c>
      <c r="N141" s="91" t="s">
        <v>142</v>
      </c>
    </row>
    <row r="142" spans="1:14" x14ac:dyDescent="0.25">
      <c r="A142" s="114"/>
      <c r="B142" s="230" t="s">
        <v>121</v>
      </c>
      <c r="C142" s="231"/>
      <c r="D142" s="232"/>
      <c r="E142" s="82" t="s">
        <v>135</v>
      </c>
      <c r="F142" s="83">
        <v>5</v>
      </c>
      <c r="G142" s="84" t="s">
        <v>170</v>
      </c>
      <c r="H142" s="78"/>
      <c r="I142" s="230" t="s">
        <v>139</v>
      </c>
      <c r="J142" s="231"/>
      <c r="K142" s="231"/>
      <c r="L142" s="232"/>
      <c r="M142" s="90">
        <v>0.1</v>
      </c>
      <c r="N142" s="91" t="s">
        <v>142</v>
      </c>
    </row>
    <row r="143" spans="1:14" ht="15.75" thickBot="1" x14ac:dyDescent="0.3">
      <c r="A143" s="114"/>
      <c r="B143" s="230" t="s">
        <v>122</v>
      </c>
      <c r="C143" s="231"/>
      <c r="D143" s="232"/>
      <c r="E143" s="82" t="s">
        <v>136</v>
      </c>
      <c r="F143" s="83">
        <v>0.3</v>
      </c>
      <c r="G143" s="84" t="s">
        <v>147</v>
      </c>
      <c r="H143" s="78"/>
      <c r="I143" s="237" t="s">
        <v>130</v>
      </c>
      <c r="J143" s="238"/>
      <c r="K143" s="238"/>
      <c r="L143" s="239"/>
      <c r="M143" s="92">
        <v>0.3</v>
      </c>
      <c r="N143" s="93" t="s">
        <v>142</v>
      </c>
    </row>
    <row r="144" spans="1:14" ht="15.75" thickBot="1" x14ac:dyDescent="0.3">
      <c r="A144" s="114"/>
      <c r="B144" s="237" t="s">
        <v>123</v>
      </c>
      <c r="C144" s="238"/>
      <c r="D144" s="239"/>
      <c r="E144" s="85" t="s">
        <v>137</v>
      </c>
      <c r="F144" s="86">
        <v>1.1000000000000001</v>
      </c>
      <c r="G144" s="87" t="s">
        <v>147</v>
      </c>
      <c r="H144" s="78"/>
      <c r="I144" s="78"/>
      <c r="J144" s="78"/>
      <c r="K144" s="78"/>
      <c r="L144" s="78"/>
      <c r="M144" s="78"/>
      <c r="N144" s="115"/>
    </row>
    <row r="145" spans="1:14" x14ac:dyDescent="0.25">
      <c r="A145" s="114"/>
      <c r="B145" s="79"/>
      <c r="C145" s="79"/>
      <c r="D145" s="79"/>
      <c r="E145" s="80"/>
      <c r="F145" s="81"/>
      <c r="G145" s="78"/>
      <c r="H145" s="78"/>
      <c r="I145" s="78"/>
      <c r="J145" s="78"/>
      <c r="K145" s="78"/>
      <c r="L145" s="78"/>
      <c r="M145" s="78"/>
      <c r="N145" s="115"/>
    </row>
    <row r="146" spans="1:14" ht="15" customHeight="1" x14ac:dyDescent="0.25">
      <c r="A146" s="114"/>
      <c r="B146" s="240" t="s">
        <v>104</v>
      </c>
      <c r="C146" s="241"/>
      <c r="D146" s="242"/>
      <c r="E146" s="246" t="s">
        <v>144</v>
      </c>
      <c r="F146" s="248" t="s">
        <v>145</v>
      </c>
      <c r="G146" s="78"/>
      <c r="H146" s="78" t="s">
        <v>0</v>
      </c>
      <c r="I146" s="78"/>
      <c r="J146" s="78"/>
      <c r="K146" s="78"/>
      <c r="L146" s="78"/>
      <c r="M146" s="78"/>
      <c r="N146" s="115"/>
    </row>
    <row r="147" spans="1:14" x14ac:dyDescent="0.25">
      <c r="A147" s="114"/>
      <c r="B147" s="243"/>
      <c r="C147" s="244"/>
      <c r="D147" s="245"/>
      <c r="E147" s="247"/>
      <c r="F147" s="248"/>
      <c r="G147" s="78"/>
      <c r="H147" s="78"/>
      <c r="I147" s="94" t="s">
        <v>146</v>
      </c>
      <c r="J147" s="78"/>
      <c r="K147" s="78"/>
      <c r="L147" s="78"/>
      <c r="M147" s="78"/>
      <c r="N147" s="115"/>
    </row>
    <row r="148" spans="1:14" x14ac:dyDescent="0.25">
      <c r="A148" s="114"/>
      <c r="B148" s="233" t="s">
        <v>105</v>
      </c>
      <c r="C148" s="234"/>
      <c r="D148" s="235"/>
      <c r="E148" s="97">
        <v>4</v>
      </c>
      <c r="F148" s="98">
        <v>1.8</v>
      </c>
      <c r="G148" s="99">
        <f>F136*F137*F138</f>
        <v>1.0917399999999999</v>
      </c>
      <c r="H148" s="100"/>
      <c r="I148" s="96">
        <f>ROUND(E148*F148*G148,2)</f>
        <v>7.86</v>
      </c>
      <c r="J148" s="95"/>
      <c r="K148" s="236" t="s">
        <v>156</v>
      </c>
      <c r="L148" s="236"/>
      <c r="M148" s="78"/>
      <c r="N148" s="115"/>
    </row>
    <row r="149" spans="1:14" x14ac:dyDescent="0.25">
      <c r="A149" s="114"/>
      <c r="B149" s="233" t="s">
        <v>112</v>
      </c>
      <c r="C149" s="234"/>
      <c r="D149" s="235"/>
      <c r="E149" s="97">
        <v>4</v>
      </c>
      <c r="F149" s="98">
        <f>M138</f>
        <v>2</v>
      </c>
      <c r="G149" s="99">
        <f>F136*F138*2*F139</f>
        <v>0.16796</v>
      </c>
      <c r="H149" s="100"/>
      <c r="I149" s="96">
        <f t="shared" ref="I149:I154" si="5">ROUND(E149*F149*G149,2)</f>
        <v>1.34</v>
      </c>
      <c r="J149" s="95" t="s">
        <v>0</v>
      </c>
      <c r="K149" s="236" t="s">
        <v>150</v>
      </c>
      <c r="L149" s="236"/>
      <c r="M149" s="78"/>
      <c r="N149" s="115"/>
    </row>
    <row r="150" spans="1:14" x14ac:dyDescent="0.25">
      <c r="A150" s="114"/>
      <c r="B150" s="233" t="s">
        <v>106</v>
      </c>
      <c r="C150" s="234"/>
      <c r="D150" s="235"/>
      <c r="E150" s="97">
        <v>4</v>
      </c>
      <c r="F150" s="98">
        <f>M139</f>
        <v>2.4</v>
      </c>
      <c r="G150" s="99">
        <f>F137*F143*F144/2</f>
        <v>2.145E-2</v>
      </c>
      <c r="H150" s="100"/>
      <c r="I150" s="96">
        <f t="shared" si="5"/>
        <v>0.21</v>
      </c>
      <c r="J150" s="95"/>
      <c r="K150" s="236" t="s">
        <v>151</v>
      </c>
      <c r="L150" s="236"/>
      <c r="M150" s="78"/>
      <c r="N150" s="115"/>
    </row>
    <row r="151" spans="1:14" x14ac:dyDescent="0.25">
      <c r="A151" s="114"/>
      <c r="B151" s="233" t="s">
        <v>107</v>
      </c>
      <c r="C151" s="234" t="s">
        <v>0</v>
      </c>
      <c r="D151" s="235" t="s">
        <v>0</v>
      </c>
      <c r="E151" s="97">
        <v>4</v>
      </c>
      <c r="F151" s="98">
        <f>M139</f>
        <v>2.4</v>
      </c>
      <c r="G151" s="99">
        <f>F141*F140</f>
        <v>0.58700000000000008</v>
      </c>
      <c r="H151" s="100"/>
      <c r="I151" s="96">
        <f t="shared" si="5"/>
        <v>5.64</v>
      </c>
      <c r="J151" s="95"/>
      <c r="K151" s="236" t="s">
        <v>155</v>
      </c>
      <c r="L151" s="236"/>
      <c r="M151" s="78"/>
      <c r="N151" s="115"/>
    </row>
    <row r="152" spans="1:14" x14ac:dyDescent="0.25">
      <c r="A152" s="114"/>
      <c r="B152" s="233" t="s">
        <v>108</v>
      </c>
      <c r="C152" s="234"/>
      <c r="D152" s="235"/>
      <c r="E152" s="97">
        <v>3</v>
      </c>
      <c r="F152" s="98">
        <f>M140</f>
        <v>0.02</v>
      </c>
      <c r="G152" s="99">
        <f>F142*F140</f>
        <v>29.35</v>
      </c>
      <c r="H152" s="100"/>
      <c r="I152" s="96">
        <f t="shared" si="5"/>
        <v>1.76</v>
      </c>
      <c r="J152" s="95"/>
      <c r="K152" s="236" t="s">
        <v>154</v>
      </c>
      <c r="L152" s="236"/>
      <c r="M152" s="78"/>
      <c r="N152" s="115"/>
    </row>
    <row r="153" spans="1:14" x14ac:dyDescent="0.25">
      <c r="A153" s="114"/>
      <c r="B153" s="233" t="s">
        <v>109</v>
      </c>
      <c r="C153" s="234"/>
      <c r="D153" s="235"/>
      <c r="E153" s="97">
        <v>3</v>
      </c>
      <c r="F153" s="98">
        <f>M141</f>
        <v>0.2</v>
      </c>
      <c r="G153" s="99">
        <f>F140</f>
        <v>5.87</v>
      </c>
      <c r="H153" s="100"/>
      <c r="I153" s="96">
        <f t="shared" si="5"/>
        <v>3.52</v>
      </c>
      <c r="J153" s="95"/>
      <c r="K153" s="236" t="s">
        <v>153</v>
      </c>
      <c r="L153" s="236"/>
      <c r="M153" s="78"/>
      <c r="N153" s="115"/>
    </row>
    <row r="154" spans="1:14" x14ac:dyDescent="0.25">
      <c r="A154" s="114"/>
      <c r="B154" s="233" t="s">
        <v>110</v>
      </c>
      <c r="C154" s="234"/>
      <c r="D154" s="235"/>
      <c r="E154" s="97">
        <v>1</v>
      </c>
      <c r="F154" s="98">
        <f>M142</f>
        <v>0.1</v>
      </c>
      <c r="G154" s="99">
        <f>F140</f>
        <v>5.87</v>
      </c>
      <c r="H154" s="100"/>
      <c r="I154" s="96">
        <f t="shared" si="5"/>
        <v>0.59</v>
      </c>
      <c r="J154" s="95"/>
      <c r="K154" s="236" t="s">
        <v>152</v>
      </c>
      <c r="L154" s="236"/>
      <c r="M154" s="78"/>
      <c r="N154" s="115"/>
    </row>
    <row r="155" spans="1:14" ht="15.75" thickBot="1" x14ac:dyDescent="0.3">
      <c r="A155" s="114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115"/>
    </row>
    <row r="156" spans="1:14" ht="15.75" thickBot="1" x14ac:dyDescent="0.3">
      <c r="A156" s="114"/>
      <c r="B156" s="249" t="s">
        <v>111</v>
      </c>
      <c r="C156" s="250"/>
      <c r="D156" s="250"/>
      <c r="E156" s="250"/>
      <c r="F156" s="250"/>
      <c r="G156" s="250"/>
      <c r="H156" s="250"/>
      <c r="I156" s="250"/>
      <c r="J156" s="107">
        <f>SUM(I148:I154)</f>
        <v>20.92</v>
      </c>
      <c r="K156" s="78" t="s">
        <v>0</v>
      </c>
      <c r="L156" s="78"/>
      <c r="M156" s="120" t="s">
        <v>0</v>
      </c>
      <c r="N156" s="121"/>
    </row>
    <row r="157" spans="1:14" ht="15.75" thickBot="1" x14ac:dyDescent="0.3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22"/>
      <c r="L157" s="118"/>
      <c r="M157" s="118"/>
      <c r="N157" s="119"/>
    </row>
    <row r="158" spans="1:14" x14ac:dyDescent="0.25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3"/>
    </row>
    <row r="159" spans="1:14" ht="28.5" x14ac:dyDescent="0.45">
      <c r="A159" s="114"/>
      <c r="B159" s="78"/>
      <c r="C159" s="223" t="s">
        <v>192</v>
      </c>
      <c r="D159" s="223"/>
      <c r="E159" s="223"/>
      <c r="F159" s="223"/>
      <c r="G159" s="223"/>
      <c r="H159" s="223"/>
      <c r="I159" s="78"/>
      <c r="J159" s="78"/>
      <c r="K159" s="78"/>
      <c r="L159" s="78"/>
      <c r="M159" s="78"/>
      <c r="N159" s="115"/>
    </row>
    <row r="160" spans="1:14" ht="15.75" thickBot="1" x14ac:dyDescent="0.3">
      <c r="A160" s="114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115"/>
    </row>
    <row r="161" spans="1:14" ht="16.5" thickBot="1" x14ac:dyDescent="0.3">
      <c r="A161" s="114"/>
      <c r="B161" s="224" t="s">
        <v>207</v>
      </c>
      <c r="C161" s="225"/>
      <c r="D161" s="225"/>
      <c r="E161" s="226"/>
      <c r="F161" s="224" t="s">
        <v>149</v>
      </c>
      <c r="G161" s="226"/>
      <c r="H161" s="78"/>
      <c r="I161" s="224" t="s">
        <v>113</v>
      </c>
      <c r="J161" s="225"/>
      <c r="K161" s="225"/>
      <c r="L161" s="225"/>
      <c r="M161" s="225"/>
      <c r="N161" s="226"/>
    </row>
    <row r="162" spans="1:14" x14ac:dyDescent="0.25">
      <c r="A162" s="114"/>
      <c r="B162" s="227"/>
      <c r="C162" s="228"/>
      <c r="D162" s="228"/>
      <c r="E162" s="228"/>
      <c r="F162" s="228"/>
      <c r="G162" s="229"/>
      <c r="H162" s="78"/>
      <c r="I162" s="227"/>
      <c r="J162" s="228"/>
      <c r="K162" s="228"/>
      <c r="L162" s="228"/>
      <c r="M162" s="88" t="s">
        <v>0</v>
      </c>
      <c r="N162" s="89" t="s">
        <v>114</v>
      </c>
    </row>
    <row r="163" spans="1:14" x14ac:dyDescent="0.25">
      <c r="A163" s="114"/>
      <c r="B163" s="230" t="s">
        <v>115</v>
      </c>
      <c r="C163" s="231"/>
      <c r="D163" s="232"/>
      <c r="E163" s="82" t="s">
        <v>143</v>
      </c>
      <c r="F163" s="83">
        <v>2.08</v>
      </c>
      <c r="G163" s="84" t="s">
        <v>147</v>
      </c>
      <c r="H163" s="78"/>
      <c r="I163" s="230" t="s">
        <v>124</v>
      </c>
      <c r="J163" s="231"/>
      <c r="K163" s="231"/>
      <c r="L163" s="232"/>
      <c r="M163" s="90">
        <v>1.8</v>
      </c>
      <c r="N163" s="91" t="s">
        <v>140</v>
      </c>
    </row>
    <row r="164" spans="1:14" x14ac:dyDescent="0.25">
      <c r="A164" s="114"/>
      <c r="B164" s="230" t="s">
        <v>116</v>
      </c>
      <c r="C164" s="231"/>
      <c r="D164" s="232"/>
      <c r="E164" s="82" t="s">
        <v>131</v>
      </c>
      <c r="F164" s="83">
        <v>0.13</v>
      </c>
      <c r="G164" s="84" t="s">
        <v>147</v>
      </c>
      <c r="H164" s="78"/>
      <c r="I164" s="230" t="s">
        <v>125</v>
      </c>
      <c r="J164" s="231"/>
      <c r="K164" s="231"/>
      <c r="L164" s="232"/>
      <c r="M164" s="90">
        <v>1.35</v>
      </c>
      <c r="N164" s="91" t="s">
        <v>140</v>
      </c>
    </row>
    <row r="165" spans="1:14" x14ac:dyDescent="0.25">
      <c r="A165" s="114"/>
      <c r="B165" s="230" t="s">
        <v>117</v>
      </c>
      <c r="C165" s="231"/>
      <c r="D165" s="232"/>
      <c r="E165" s="82" t="s">
        <v>132</v>
      </c>
      <c r="F165" s="83">
        <v>2.6</v>
      </c>
      <c r="G165" s="84" t="s">
        <v>147</v>
      </c>
      <c r="H165" s="78"/>
      <c r="I165" s="230" t="s">
        <v>126</v>
      </c>
      <c r="J165" s="231"/>
      <c r="K165" s="231"/>
      <c r="L165" s="232"/>
      <c r="M165" s="90">
        <v>2</v>
      </c>
      <c r="N165" s="91" t="s">
        <v>140</v>
      </c>
    </row>
    <row r="166" spans="1:14" x14ac:dyDescent="0.25">
      <c r="A166" s="114"/>
      <c r="B166" s="230" t="s">
        <v>118</v>
      </c>
      <c r="C166" s="231"/>
      <c r="D166" s="232"/>
      <c r="E166" s="82" t="s">
        <v>133</v>
      </c>
      <c r="F166" s="83">
        <v>0.01</v>
      </c>
      <c r="G166" s="84" t="s">
        <v>147</v>
      </c>
      <c r="H166" s="78"/>
      <c r="I166" s="230" t="s">
        <v>127</v>
      </c>
      <c r="J166" s="231"/>
      <c r="K166" s="231"/>
      <c r="L166" s="232"/>
      <c r="M166" s="90">
        <v>2.4</v>
      </c>
      <c r="N166" s="91" t="s">
        <v>140</v>
      </c>
    </row>
    <row r="167" spans="1:14" x14ac:dyDescent="0.25">
      <c r="A167" s="114"/>
      <c r="B167" s="230" t="s">
        <v>119</v>
      </c>
      <c r="C167" s="231"/>
      <c r="D167" s="232"/>
      <c r="E167" s="82" t="s">
        <v>134</v>
      </c>
      <c r="F167" s="83">
        <v>2.66</v>
      </c>
      <c r="G167" s="84" t="s">
        <v>148</v>
      </c>
      <c r="H167" s="78"/>
      <c r="I167" s="230" t="s">
        <v>128</v>
      </c>
      <c r="J167" s="231"/>
      <c r="K167" s="231"/>
      <c r="L167" s="232"/>
      <c r="M167" s="90">
        <v>0.02</v>
      </c>
      <c r="N167" s="91" t="s">
        <v>141</v>
      </c>
    </row>
    <row r="168" spans="1:14" x14ac:dyDescent="0.25">
      <c r="A168" s="114"/>
      <c r="B168" s="230" t="s">
        <v>120</v>
      </c>
      <c r="C168" s="231"/>
      <c r="D168" s="232"/>
      <c r="E168" s="82" t="s">
        <v>138</v>
      </c>
      <c r="F168" s="83">
        <v>0.1</v>
      </c>
      <c r="G168" s="84" t="s">
        <v>147</v>
      </c>
      <c r="H168" s="78"/>
      <c r="I168" s="230" t="s">
        <v>129</v>
      </c>
      <c r="J168" s="231"/>
      <c r="K168" s="231"/>
      <c r="L168" s="232"/>
      <c r="M168" s="90">
        <v>0.2</v>
      </c>
      <c r="N168" s="91" t="s">
        <v>142</v>
      </c>
    </row>
    <row r="169" spans="1:14" x14ac:dyDescent="0.25">
      <c r="A169" s="114"/>
      <c r="B169" s="230" t="s">
        <v>121</v>
      </c>
      <c r="C169" s="231"/>
      <c r="D169" s="232"/>
      <c r="E169" s="82" t="s">
        <v>135</v>
      </c>
      <c r="F169" s="83">
        <v>5</v>
      </c>
      <c r="G169" s="84" t="s">
        <v>170</v>
      </c>
      <c r="H169" s="78"/>
      <c r="I169" s="230" t="s">
        <v>139</v>
      </c>
      <c r="J169" s="231"/>
      <c r="K169" s="231"/>
      <c r="L169" s="232"/>
      <c r="M169" s="90">
        <v>0.1</v>
      </c>
      <c r="N169" s="91" t="s">
        <v>142</v>
      </c>
    </row>
    <row r="170" spans="1:14" ht="15.75" thickBot="1" x14ac:dyDescent="0.3">
      <c r="A170" s="114"/>
      <c r="B170" s="230" t="s">
        <v>122</v>
      </c>
      <c r="C170" s="231"/>
      <c r="D170" s="232"/>
      <c r="E170" s="82" t="s">
        <v>136</v>
      </c>
      <c r="F170" s="83">
        <v>0.3</v>
      </c>
      <c r="G170" s="84" t="s">
        <v>147</v>
      </c>
      <c r="H170" s="78"/>
      <c r="I170" s="237" t="s">
        <v>130</v>
      </c>
      <c r="J170" s="238"/>
      <c r="K170" s="238"/>
      <c r="L170" s="239"/>
      <c r="M170" s="92">
        <v>0.3</v>
      </c>
      <c r="N170" s="93" t="s">
        <v>142</v>
      </c>
    </row>
    <row r="171" spans="1:14" x14ac:dyDescent="0.25">
      <c r="A171" s="114"/>
      <c r="B171" s="79"/>
      <c r="C171" s="79"/>
      <c r="D171" s="79"/>
      <c r="E171" s="80"/>
      <c r="F171" s="81"/>
      <c r="G171" s="78"/>
      <c r="H171" s="78"/>
      <c r="I171" s="78"/>
      <c r="J171" s="78"/>
      <c r="K171" s="78"/>
      <c r="L171" s="78"/>
      <c r="M171" s="78"/>
      <c r="N171" s="115"/>
    </row>
    <row r="172" spans="1:14" ht="15" customHeight="1" x14ac:dyDescent="0.25">
      <c r="A172" s="114"/>
      <c r="B172" s="240" t="s">
        <v>104</v>
      </c>
      <c r="C172" s="241"/>
      <c r="D172" s="242"/>
      <c r="E172" s="246" t="s">
        <v>144</v>
      </c>
      <c r="F172" s="248" t="s">
        <v>145</v>
      </c>
      <c r="G172" s="78"/>
      <c r="H172" s="78" t="s">
        <v>0</v>
      </c>
      <c r="I172" s="78"/>
      <c r="J172" s="78"/>
      <c r="K172" s="78"/>
      <c r="L172" s="78"/>
      <c r="M172" s="78"/>
      <c r="N172" s="115"/>
    </row>
    <row r="173" spans="1:14" x14ac:dyDescent="0.25">
      <c r="A173" s="114"/>
      <c r="B173" s="243"/>
      <c r="C173" s="244"/>
      <c r="D173" s="245"/>
      <c r="E173" s="247"/>
      <c r="F173" s="248"/>
      <c r="G173" s="78"/>
      <c r="H173" s="78"/>
      <c r="I173" s="94" t="s">
        <v>146</v>
      </c>
      <c r="J173" s="78"/>
      <c r="K173" s="78"/>
      <c r="L173" s="78"/>
      <c r="M173" s="78"/>
      <c r="N173" s="115"/>
    </row>
    <row r="174" spans="1:14" x14ac:dyDescent="0.25">
      <c r="A174" s="114"/>
      <c r="B174" s="233" t="s">
        <v>105</v>
      </c>
      <c r="C174" s="234"/>
      <c r="D174" s="235"/>
      <c r="E174" s="97">
        <v>4</v>
      </c>
      <c r="F174" s="98">
        <v>1.8</v>
      </c>
      <c r="G174" s="99">
        <f>F163*F164*F165</f>
        <v>0.70304000000000011</v>
      </c>
      <c r="H174" s="100"/>
      <c r="I174" s="96">
        <f>ROUND(E174*F174*G174,2)</f>
        <v>5.0599999999999996</v>
      </c>
      <c r="J174" s="95"/>
      <c r="K174" s="236" t="s">
        <v>156</v>
      </c>
      <c r="L174" s="236"/>
      <c r="M174" s="78"/>
      <c r="N174" s="115"/>
    </row>
    <row r="175" spans="1:14" x14ac:dyDescent="0.25">
      <c r="A175" s="114"/>
      <c r="B175" s="233" t="s">
        <v>112</v>
      </c>
      <c r="C175" s="234"/>
      <c r="D175" s="235"/>
      <c r="E175" s="97">
        <v>4</v>
      </c>
      <c r="F175" s="98">
        <f>M165</f>
        <v>2</v>
      </c>
      <c r="G175" s="99">
        <f>F163*F165*2*F166</f>
        <v>0.10816000000000001</v>
      </c>
      <c r="H175" s="100"/>
      <c r="I175" s="96">
        <f t="shared" ref="I175:I180" si="6">ROUND(E175*F175*G175,2)</f>
        <v>0.87</v>
      </c>
      <c r="J175" s="95" t="s">
        <v>0</v>
      </c>
      <c r="K175" s="236" t="s">
        <v>150</v>
      </c>
      <c r="L175" s="236"/>
      <c r="M175" s="78"/>
      <c r="N175" s="115"/>
    </row>
    <row r="176" spans="1:14" x14ac:dyDescent="0.25">
      <c r="A176" s="114"/>
      <c r="B176" s="233" t="s">
        <v>106</v>
      </c>
      <c r="C176" s="234"/>
      <c r="D176" s="235"/>
      <c r="E176" s="97">
        <v>4</v>
      </c>
      <c r="F176" s="98">
        <f>M166</f>
        <v>2.4</v>
      </c>
      <c r="G176" s="99">
        <f>F164*F170</f>
        <v>3.9E-2</v>
      </c>
      <c r="H176" s="100"/>
      <c r="I176" s="96">
        <f t="shared" si="6"/>
        <v>0.37</v>
      </c>
      <c r="J176" s="95"/>
      <c r="K176" s="236" t="s">
        <v>151</v>
      </c>
      <c r="L176" s="236"/>
      <c r="M176" s="78"/>
      <c r="N176" s="115"/>
    </row>
    <row r="177" spans="1:14" x14ac:dyDescent="0.25">
      <c r="A177" s="114"/>
      <c r="B177" s="233" t="s">
        <v>107</v>
      </c>
      <c r="C177" s="234" t="s">
        <v>0</v>
      </c>
      <c r="D177" s="235" t="s">
        <v>0</v>
      </c>
      <c r="E177" s="97">
        <v>4</v>
      </c>
      <c r="F177" s="98">
        <f>M166</f>
        <v>2.4</v>
      </c>
      <c r="G177" s="99">
        <f>F168*F167</f>
        <v>0.26600000000000001</v>
      </c>
      <c r="H177" s="100"/>
      <c r="I177" s="96">
        <f t="shared" si="6"/>
        <v>2.5499999999999998</v>
      </c>
      <c r="J177" s="95"/>
      <c r="K177" s="236" t="s">
        <v>155</v>
      </c>
      <c r="L177" s="236"/>
      <c r="M177" s="78"/>
      <c r="N177" s="115"/>
    </row>
    <row r="178" spans="1:14" x14ac:dyDescent="0.25">
      <c r="A178" s="114"/>
      <c r="B178" s="233" t="s">
        <v>108</v>
      </c>
      <c r="C178" s="234"/>
      <c r="D178" s="235"/>
      <c r="E178" s="97">
        <v>3</v>
      </c>
      <c r="F178" s="98">
        <f>M167</f>
        <v>0.02</v>
      </c>
      <c r="G178" s="99">
        <f>F169*F167</f>
        <v>13.3</v>
      </c>
      <c r="H178" s="100"/>
      <c r="I178" s="96">
        <f t="shared" si="6"/>
        <v>0.8</v>
      </c>
      <c r="J178" s="95"/>
      <c r="K178" s="236" t="s">
        <v>154</v>
      </c>
      <c r="L178" s="236"/>
      <c r="M178" s="78"/>
      <c r="N178" s="115"/>
    </row>
    <row r="179" spans="1:14" x14ac:dyDescent="0.25">
      <c r="A179" s="114"/>
      <c r="B179" s="233" t="s">
        <v>109</v>
      </c>
      <c r="C179" s="234"/>
      <c r="D179" s="235"/>
      <c r="E179" s="97">
        <v>3</v>
      </c>
      <c r="F179" s="98">
        <f>M168</f>
        <v>0.2</v>
      </c>
      <c r="G179" s="99">
        <f>F167</f>
        <v>2.66</v>
      </c>
      <c r="H179" s="100"/>
      <c r="I179" s="96">
        <f t="shared" si="6"/>
        <v>1.6</v>
      </c>
      <c r="J179" s="95"/>
      <c r="K179" s="236" t="s">
        <v>153</v>
      </c>
      <c r="L179" s="236"/>
      <c r="M179" s="78"/>
      <c r="N179" s="115"/>
    </row>
    <row r="180" spans="1:14" x14ac:dyDescent="0.25">
      <c r="A180" s="114"/>
      <c r="B180" s="233" t="s">
        <v>110</v>
      </c>
      <c r="C180" s="234"/>
      <c r="D180" s="235"/>
      <c r="E180" s="97">
        <v>1</v>
      </c>
      <c r="F180" s="98">
        <f>M169</f>
        <v>0.1</v>
      </c>
      <c r="G180" s="99">
        <f>F167</f>
        <v>2.66</v>
      </c>
      <c r="H180" s="100"/>
      <c r="I180" s="96">
        <f t="shared" si="6"/>
        <v>0.27</v>
      </c>
      <c r="J180" s="95"/>
      <c r="K180" s="236" t="s">
        <v>152</v>
      </c>
      <c r="L180" s="236"/>
      <c r="M180" s="78"/>
      <c r="N180" s="115"/>
    </row>
    <row r="181" spans="1:14" ht="15.75" thickBot="1" x14ac:dyDescent="0.3">
      <c r="A181" s="114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115"/>
    </row>
    <row r="182" spans="1:14" ht="15.75" thickBot="1" x14ac:dyDescent="0.3">
      <c r="A182" s="114"/>
      <c r="B182" s="249" t="s">
        <v>111</v>
      </c>
      <c r="C182" s="250"/>
      <c r="D182" s="250"/>
      <c r="E182" s="250"/>
      <c r="F182" s="250"/>
      <c r="G182" s="250"/>
      <c r="H182" s="250"/>
      <c r="I182" s="250"/>
      <c r="J182" s="107">
        <f>SUM(I174:I180)</f>
        <v>11.52</v>
      </c>
      <c r="K182" s="78" t="s">
        <v>0</v>
      </c>
      <c r="L182" s="78"/>
      <c r="M182" s="120" t="s">
        <v>0</v>
      </c>
      <c r="N182" s="121"/>
    </row>
    <row r="183" spans="1:14" ht="15.75" thickBot="1" x14ac:dyDescent="0.3">
      <c r="A183" s="117"/>
      <c r="B183" s="118"/>
      <c r="C183" s="118"/>
      <c r="D183" s="118"/>
      <c r="E183" s="118"/>
      <c r="F183" s="118"/>
      <c r="G183" s="118"/>
      <c r="H183" s="118"/>
      <c r="I183" s="118"/>
      <c r="J183" s="118"/>
      <c r="K183" s="122"/>
      <c r="L183" s="118"/>
      <c r="M183" s="118"/>
      <c r="N183" s="119"/>
    </row>
    <row r="184" spans="1:14" x14ac:dyDescent="0.25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</row>
    <row r="185" spans="1:14" ht="28.5" x14ac:dyDescent="0.45">
      <c r="A185" s="114"/>
      <c r="B185" s="78"/>
      <c r="C185" s="223" t="s">
        <v>193</v>
      </c>
      <c r="D185" s="223"/>
      <c r="E185" s="223"/>
      <c r="F185" s="223"/>
      <c r="G185" s="223"/>
      <c r="H185" s="223"/>
      <c r="I185" s="78"/>
      <c r="J185" s="78"/>
      <c r="K185" s="78"/>
      <c r="L185" s="78"/>
      <c r="M185" s="78"/>
      <c r="N185" s="115"/>
    </row>
    <row r="186" spans="1:14" ht="15.75" thickBot="1" x14ac:dyDescent="0.3">
      <c r="A186" s="114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115"/>
    </row>
    <row r="187" spans="1:14" ht="16.5" thickBot="1" x14ac:dyDescent="0.3">
      <c r="A187" s="114"/>
      <c r="B187" s="224" t="s">
        <v>207</v>
      </c>
      <c r="C187" s="225"/>
      <c r="D187" s="225"/>
      <c r="E187" s="226"/>
      <c r="F187" s="224" t="s">
        <v>149</v>
      </c>
      <c r="G187" s="226"/>
      <c r="H187" s="78"/>
      <c r="I187" s="224" t="s">
        <v>113</v>
      </c>
      <c r="J187" s="225"/>
      <c r="K187" s="225"/>
      <c r="L187" s="225"/>
      <c r="M187" s="225"/>
      <c r="N187" s="226"/>
    </row>
    <row r="188" spans="1:14" x14ac:dyDescent="0.25">
      <c r="A188" s="114"/>
      <c r="B188" s="227"/>
      <c r="C188" s="228"/>
      <c r="D188" s="228"/>
      <c r="E188" s="228"/>
      <c r="F188" s="228"/>
      <c r="G188" s="229"/>
      <c r="H188" s="78"/>
      <c r="I188" s="227"/>
      <c r="J188" s="228"/>
      <c r="K188" s="228"/>
      <c r="L188" s="228"/>
      <c r="M188" s="88" t="s">
        <v>0</v>
      </c>
      <c r="N188" s="89" t="s">
        <v>114</v>
      </c>
    </row>
    <row r="189" spans="1:14" x14ac:dyDescent="0.25">
      <c r="A189" s="114"/>
      <c r="B189" s="230" t="s">
        <v>115</v>
      </c>
      <c r="C189" s="231"/>
      <c r="D189" s="232"/>
      <c r="E189" s="82" t="s">
        <v>143</v>
      </c>
      <c r="F189" s="83">
        <v>1.45</v>
      </c>
      <c r="G189" s="84" t="s">
        <v>147</v>
      </c>
      <c r="H189" s="78"/>
      <c r="I189" s="230" t="s">
        <v>124</v>
      </c>
      <c r="J189" s="231"/>
      <c r="K189" s="231"/>
      <c r="L189" s="232"/>
      <c r="M189" s="90">
        <v>1.8</v>
      </c>
      <c r="N189" s="91" t="s">
        <v>140</v>
      </c>
    </row>
    <row r="190" spans="1:14" x14ac:dyDescent="0.25">
      <c r="A190" s="114"/>
      <c r="B190" s="230" t="s">
        <v>116</v>
      </c>
      <c r="C190" s="231"/>
      <c r="D190" s="232"/>
      <c r="E190" s="82" t="s">
        <v>131</v>
      </c>
      <c r="F190" s="83">
        <v>0.13</v>
      </c>
      <c r="G190" s="84" t="s">
        <v>147</v>
      </c>
      <c r="H190" s="78"/>
      <c r="I190" s="230" t="s">
        <v>125</v>
      </c>
      <c r="J190" s="231"/>
      <c r="K190" s="231"/>
      <c r="L190" s="232"/>
      <c r="M190" s="90">
        <v>1.35</v>
      </c>
      <c r="N190" s="91" t="s">
        <v>140</v>
      </c>
    </row>
    <row r="191" spans="1:14" x14ac:dyDescent="0.25">
      <c r="A191" s="114"/>
      <c r="B191" s="230" t="s">
        <v>117</v>
      </c>
      <c r="C191" s="231"/>
      <c r="D191" s="232"/>
      <c r="E191" s="82" t="s">
        <v>132</v>
      </c>
      <c r="F191" s="83">
        <v>2.6</v>
      </c>
      <c r="G191" s="84" t="s">
        <v>147</v>
      </c>
      <c r="H191" s="78"/>
      <c r="I191" s="230" t="s">
        <v>126</v>
      </c>
      <c r="J191" s="231"/>
      <c r="K191" s="231"/>
      <c r="L191" s="232"/>
      <c r="M191" s="90">
        <v>2</v>
      </c>
      <c r="N191" s="91" t="s">
        <v>140</v>
      </c>
    </row>
    <row r="192" spans="1:14" x14ac:dyDescent="0.25">
      <c r="A192" s="114"/>
      <c r="B192" s="230" t="s">
        <v>118</v>
      </c>
      <c r="C192" s="231"/>
      <c r="D192" s="232"/>
      <c r="E192" s="82" t="s">
        <v>133</v>
      </c>
      <c r="F192" s="83">
        <v>0.01</v>
      </c>
      <c r="G192" s="84" t="s">
        <v>147</v>
      </c>
      <c r="H192" s="78"/>
      <c r="I192" s="230" t="s">
        <v>127</v>
      </c>
      <c r="J192" s="231"/>
      <c r="K192" s="231"/>
      <c r="L192" s="232"/>
      <c r="M192" s="90">
        <v>2.4</v>
      </c>
      <c r="N192" s="91" t="s">
        <v>140</v>
      </c>
    </row>
    <row r="193" spans="1:14" x14ac:dyDescent="0.25">
      <c r="A193" s="114"/>
      <c r="B193" s="230" t="s">
        <v>119</v>
      </c>
      <c r="C193" s="231"/>
      <c r="D193" s="232"/>
      <c r="E193" s="82" t="s">
        <v>134</v>
      </c>
      <c r="F193" s="83">
        <v>2.87</v>
      </c>
      <c r="G193" s="84" t="s">
        <v>148</v>
      </c>
      <c r="H193" s="78"/>
      <c r="I193" s="230" t="s">
        <v>128</v>
      </c>
      <c r="J193" s="231"/>
      <c r="K193" s="231"/>
      <c r="L193" s="232"/>
      <c r="M193" s="90">
        <v>0.02</v>
      </c>
      <c r="N193" s="91" t="s">
        <v>141</v>
      </c>
    </row>
    <row r="194" spans="1:14" x14ac:dyDescent="0.25">
      <c r="A194" s="114"/>
      <c r="B194" s="230" t="s">
        <v>120</v>
      </c>
      <c r="C194" s="231"/>
      <c r="D194" s="232"/>
      <c r="E194" s="82" t="s">
        <v>138</v>
      </c>
      <c r="F194" s="83">
        <v>0.1</v>
      </c>
      <c r="G194" s="84" t="s">
        <v>147</v>
      </c>
      <c r="H194" s="78"/>
      <c r="I194" s="230" t="s">
        <v>129</v>
      </c>
      <c r="J194" s="231"/>
      <c r="K194" s="231"/>
      <c r="L194" s="232"/>
      <c r="M194" s="90">
        <v>0.2</v>
      </c>
      <c r="N194" s="91" t="s">
        <v>142</v>
      </c>
    </row>
    <row r="195" spans="1:14" x14ac:dyDescent="0.25">
      <c r="A195" s="114"/>
      <c r="B195" s="230" t="s">
        <v>121</v>
      </c>
      <c r="C195" s="231"/>
      <c r="D195" s="232"/>
      <c r="E195" s="82" t="s">
        <v>135</v>
      </c>
      <c r="F195" s="83">
        <v>5</v>
      </c>
      <c r="G195" s="84" t="s">
        <v>170</v>
      </c>
      <c r="H195" s="78"/>
      <c r="I195" s="230" t="s">
        <v>139</v>
      </c>
      <c r="J195" s="231"/>
      <c r="K195" s="231"/>
      <c r="L195" s="232"/>
      <c r="M195" s="90">
        <v>0.1</v>
      </c>
      <c r="N195" s="91" t="s">
        <v>142</v>
      </c>
    </row>
    <row r="196" spans="1:14" ht="15.75" thickBot="1" x14ac:dyDescent="0.3">
      <c r="A196" s="114"/>
      <c r="B196" s="230" t="s">
        <v>122</v>
      </c>
      <c r="C196" s="231"/>
      <c r="D196" s="232"/>
      <c r="E196" s="82" t="s">
        <v>136</v>
      </c>
      <c r="F196" s="83">
        <v>0.3</v>
      </c>
      <c r="G196" s="84" t="s">
        <v>147</v>
      </c>
      <c r="H196" s="78"/>
      <c r="I196" s="237" t="s">
        <v>130</v>
      </c>
      <c r="J196" s="238"/>
      <c r="K196" s="238"/>
      <c r="L196" s="239"/>
      <c r="M196" s="92">
        <v>0.3</v>
      </c>
      <c r="N196" s="93" t="s">
        <v>142</v>
      </c>
    </row>
    <row r="197" spans="1:14" x14ac:dyDescent="0.25">
      <c r="A197" s="114"/>
      <c r="B197" s="79"/>
      <c r="C197" s="79"/>
      <c r="D197" s="79"/>
      <c r="E197" s="80"/>
      <c r="F197" s="81"/>
      <c r="G197" s="78"/>
      <c r="H197" s="78"/>
      <c r="I197" s="78"/>
      <c r="J197" s="78"/>
      <c r="K197" s="78"/>
      <c r="L197" s="78"/>
      <c r="M197" s="78"/>
      <c r="N197" s="115"/>
    </row>
    <row r="198" spans="1:14" ht="15" customHeight="1" x14ac:dyDescent="0.25">
      <c r="A198" s="114"/>
      <c r="B198" s="240" t="s">
        <v>104</v>
      </c>
      <c r="C198" s="241"/>
      <c r="D198" s="242"/>
      <c r="E198" s="246" t="s">
        <v>144</v>
      </c>
      <c r="F198" s="248" t="s">
        <v>145</v>
      </c>
      <c r="G198" s="78"/>
      <c r="H198" s="78" t="s">
        <v>0</v>
      </c>
      <c r="I198" s="78"/>
      <c r="J198" s="78"/>
      <c r="K198" s="78"/>
      <c r="L198" s="78"/>
      <c r="M198" s="78"/>
      <c r="N198" s="115"/>
    </row>
    <row r="199" spans="1:14" x14ac:dyDescent="0.25">
      <c r="A199" s="114"/>
      <c r="B199" s="243"/>
      <c r="C199" s="244"/>
      <c r="D199" s="245"/>
      <c r="E199" s="247"/>
      <c r="F199" s="248"/>
      <c r="G199" s="78"/>
      <c r="H199" s="78"/>
      <c r="I199" s="94" t="s">
        <v>146</v>
      </c>
      <c r="J199" s="78"/>
      <c r="K199" s="78"/>
      <c r="L199" s="78"/>
      <c r="M199" s="78"/>
      <c r="N199" s="115"/>
    </row>
    <row r="200" spans="1:14" x14ac:dyDescent="0.25">
      <c r="A200" s="114"/>
      <c r="B200" s="233" t="s">
        <v>105</v>
      </c>
      <c r="C200" s="234"/>
      <c r="D200" s="235"/>
      <c r="E200" s="97">
        <v>4</v>
      </c>
      <c r="F200" s="98">
        <v>1.8</v>
      </c>
      <c r="G200" s="99">
        <f>F189*F190*F191</f>
        <v>0.49010000000000004</v>
      </c>
      <c r="H200" s="100"/>
      <c r="I200" s="96">
        <f>ROUND(E200*F200*G200,2)</f>
        <v>3.53</v>
      </c>
      <c r="J200" s="95"/>
      <c r="K200" s="236" t="s">
        <v>156</v>
      </c>
      <c r="L200" s="236"/>
      <c r="M200" s="78"/>
      <c r="N200" s="115"/>
    </row>
    <row r="201" spans="1:14" x14ac:dyDescent="0.25">
      <c r="A201" s="114"/>
      <c r="B201" s="233" t="s">
        <v>112</v>
      </c>
      <c r="C201" s="234"/>
      <c r="D201" s="235"/>
      <c r="E201" s="97">
        <v>4</v>
      </c>
      <c r="F201" s="98">
        <f>M191</f>
        <v>2</v>
      </c>
      <c r="G201" s="99">
        <f>F189*F191*2*F192</f>
        <v>7.5400000000000009E-2</v>
      </c>
      <c r="H201" s="100"/>
      <c r="I201" s="96">
        <f t="shared" ref="I201:I206" si="7">ROUND(E201*F201*G201,2)</f>
        <v>0.6</v>
      </c>
      <c r="J201" s="95" t="s">
        <v>0</v>
      </c>
      <c r="K201" s="236" t="s">
        <v>150</v>
      </c>
      <c r="L201" s="236"/>
      <c r="M201" s="78"/>
      <c r="N201" s="115"/>
    </row>
    <row r="202" spans="1:14" x14ac:dyDescent="0.25">
      <c r="A202" s="114"/>
      <c r="B202" s="233" t="s">
        <v>106</v>
      </c>
      <c r="C202" s="234"/>
      <c r="D202" s="235"/>
      <c r="E202" s="97">
        <v>4</v>
      </c>
      <c r="F202" s="98">
        <f>M192</f>
        <v>2.4</v>
      </c>
      <c r="G202" s="99">
        <f>F190*F196</f>
        <v>3.9E-2</v>
      </c>
      <c r="H202" s="100"/>
      <c r="I202" s="96">
        <f t="shared" si="7"/>
        <v>0.37</v>
      </c>
      <c r="J202" s="95"/>
      <c r="K202" s="236" t="s">
        <v>151</v>
      </c>
      <c r="L202" s="236"/>
      <c r="M202" s="78"/>
      <c r="N202" s="115"/>
    </row>
    <row r="203" spans="1:14" x14ac:dyDescent="0.25">
      <c r="A203" s="114"/>
      <c r="B203" s="233" t="s">
        <v>107</v>
      </c>
      <c r="C203" s="234" t="s">
        <v>0</v>
      </c>
      <c r="D203" s="235" t="s">
        <v>0</v>
      </c>
      <c r="E203" s="97">
        <v>4</v>
      </c>
      <c r="F203" s="98">
        <f>M192</f>
        <v>2.4</v>
      </c>
      <c r="G203" s="99">
        <f>F194*F193</f>
        <v>0.28700000000000003</v>
      </c>
      <c r="H203" s="100"/>
      <c r="I203" s="96">
        <f t="shared" si="7"/>
        <v>2.76</v>
      </c>
      <c r="J203" s="95"/>
      <c r="K203" s="236" t="s">
        <v>155</v>
      </c>
      <c r="L203" s="236"/>
      <c r="M203" s="78"/>
      <c r="N203" s="115"/>
    </row>
    <row r="204" spans="1:14" x14ac:dyDescent="0.25">
      <c r="A204" s="114"/>
      <c r="B204" s="233" t="s">
        <v>108</v>
      </c>
      <c r="C204" s="234"/>
      <c r="D204" s="235"/>
      <c r="E204" s="97">
        <v>3</v>
      </c>
      <c r="F204" s="98">
        <f>M193</f>
        <v>0.02</v>
      </c>
      <c r="G204" s="99">
        <f>F195*F193</f>
        <v>14.350000000000001</v>
      </c>
      <c r="H204" s="100"/>
      <c r="I204" s="96">
        <f t="shared" si="7"/>
        <v>0.86</v>
      </c>
      <c r="J204" s="95"/>
      <c r="K204" s="236" t="s">
        <v>154</v>
      </c>
      <c r="L204" s="236"/>
      <c r="M204" s="78"/>
      <c r="N204" s="115"/>
    </row>
    <row r="205" spans="1:14" x14ac:dyDescent="0.25">
      <c r="A205" s="114"/>
      <c r="B205" s="233" t="s">
        <v>109</v>
      </c>
      <c r="C205" s="234"/>
      <c r="D205" s="235"/>
      <c r="E205" s="97">
        <v>3</v>
      </c>
      <c r="F205" s="98">
        <f>M194</f>
        <v>0.2</v>
      </c>
      <c r="G205" s="99">
        <f>F193</f>
        <v>2.87</v>
      </c>
      <c r="H205" s="100"/>
      <c r="I205" s="96">
        <f t="shared" si="7"/>
        <v>1.72</v>
      </c>
      <c r="J205" s="95"/>
      <c r="K205" s="236" t="s">
        <v>153</v>
      </c>
      <c r="L205" s="236"/>
      <c r="M205" s="78"/>
      <c r="N205" s="115"/>
    </row>
    <row r="206" spans="1:14" x14ac:dyDescent="0.25">
      <c r="A206" s="114"/>
      <c r="B206" s="233" t="s">
        <v>110</v>
      </c>
      <c r="C206" s="234"/>
      <c r="D206" s="235"/>
      <c r="E206" s="97">
        <v>1</v>
      </c>
      <c r="F206" s="98">
        <f>M195</f>
        <v>0.1</v>
      </c>
      <c r="G206" s="99">
        <f>F193</f>
        <v>2.87</v>
      </c>
      <c r="H206" s="100"/>
      <c r="I206" s="96">
        <f t="shared" si="7"/>
        <v>0.28999999999999998</v>
      </c>
      <c r="J206" s="95"/>
      <c r="K206" s="236" t="s">
        <v>152</v>
      </c>
      <c r="L206" s="236"/>
      <c r="M206" s="78"/>
      <c r="N206" s="115"/>
    </row>
    <row r="207" spans="1:14" ht="15.75" thickBot="1" x14ac:dyDescent="0.3">
      <c r="A207" s="114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115"/>
    </row>
    <row r="208" spans="1:14" ht="15.75" thickBot="1" x14ac:dyDescent="0.3">
      <c r="A208" s="114"/>
      <c r="B208" s="249" t="s">
        <v>111</v>
      </c>
      <c r="C208" s="250"/>
      <c r="D208" s="250"/>
      <c r="E208" s="250"/>
      <c r="F208" s="250"/>
      <c r="G208" s="250"/>
      <c r="H208" s="250"/>
      <c r="I208" s="250"/>
      <c r="J208" s="107">
        <f>SUM(I200:I206)</f>
        <v>10.129999999999999</v>
      </c>
      <c r="K208" s="78" t="s">
        <v>0</v>
      </c>
      <c r="L208" s="78"/>
      <c r="M208" s="120" t="s">
        <v>0</v>
      </c>
      <c r="N208" s="121"/>
    </row>
    <row r="209" spans="1:14" ht="15.75" thickBot="1" x14ac:dyDescent="0.3">
      <c r="A209" s="117"/>
      <c r="B209" s="118"/>
      <c r="C209" s="118"/>
      <c r="D209" s="118"/>
      <c r="E209" s="118"/>
      <c r="F209" s="118"/>
      <c r="G209" s="118"/>
      <c r="H209" s="118"/>
      <c r="I209" s="118"/>
      <c r="J209" s="118"/>
      <c r="K209" s="122"/>
      <c r="L209" s="118"/>
      <c r="M209" s="118"/>
      <c r="N209" s="119"/>
    </row>
    <row r="210" spans="1:14" x14ac:dyDescent="0.25">
      <c r="A210" s="111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3"/>
    </row>
    <row r="211" spans="1:14" ht="28.5" x14ac:dyDescent="0.45">
      <c r="A211" s="114"/>
      <c r="B211" s="78"/>
      <c r="C211" s="223" t="s">
        <v>194</v>
      </c>
      <c r="D211" s="223"/>
      <c r="E211" s="223"/>
      <c r="F211" s="223"/>
      <c r="G211" s="223"/>
      <c r="H211" s="223"/>
      <c r="I211" s="78"/>
      <c r="J211" s="78"/>
      <c r="K211" s="78"/>
      <c r="L211" s="78"/>
      <c r="M211" s="78"/>
      <c r="N211" s="115"/>
    </row>
    <row r="212" spans="1:14" ht="15.75" thickBot="1" x14ac:dyDescent="0.3">
      <c r="A212" s="114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115"/>
    </row>
    <row r="213" spans="1:14" ht="16.5" thickBot="1" x14ac:dyDescent="0.3">
      <c r="A213" s="114"/>
      <c r="B213" s="224" t="s">
        <v>207</v>
      </c>
      <c r="C213" s="225"/>
      <c r="D213" s="225"/>
      <c r="E213" s="226"/>
      <c r="F213" s="224" t="s">
        <v>149</v>
      </c>
      <c r="G213" s="226"/>
      <c r="H213" s="78"/>
      <c r="I213" s="224" t="s">
        <v>113</v>
      </c>
      <c r="J213" s="225"/>
      <c r="K213" s="225"/>
      <c r="L213" s="225"/>
      <c r="M213" s="225"/>
      <c r="N213" s="226"/>
    </row>
    <row r="214" spans="1:14" x14ac:dyDescent="0.25">
      <c r="A214" s="114"/>
      <c r="B214" s="227"/>
      <c r="C214" s="228"/>
      <c r="D214" s="228"/>
      <c r="E214" s="228"/>
      <c r="F214" s="228"/>
      <c r="G214" s="229"/>
      <c r="H214" s="78"/>
      <c r="I214" s="227"/>
      <c r="J214" s="228"/>
      <c r="K214" s="228"/>
      <c r="L214" s="228"/>
      <c r="M214" s="88" t="s">
        <v>0</v>
      </c>
      <c r="N214" s="89" t="s">
        <v>114</v>
      </c>
    </row>
    <row r="215" spans="1:14" x14ac:dyDescent="0.25">
      <c r="A215" s="114"/>
      <c r="B215" s="230" t="s">
        <v>115</v>
      </c>
      <c r="C215" s="231"/>
      <c r="D215" s="232"/>
      <c r="E215" s="82" t="s">
        <v>143</v>
      </c>
      <c r="F215" s="83">
        <v>1.45</v>
      </c>
      <c r="G215" s="84" t="s">
        <v>147</v>
      </c>
      <c r="H215" s="78"/>
      <c r="I215" s="230" t="s">
        <v>124</v>
      </c>
      <c r="J215" s="231"/>
      <c r="K215" s="231"/>
      <c r="L215" s="232"/>
      <c r="M215" s="90">
        <v>1.8</v>
      </c>
      <c r="N215" s="91" t="s">
        <v>140</v>
      </c>
    </row>
    <row r="216" spans="1:14" x14ac:dyDescent="0.25">
      <c r="A216" s="114"/>
      <c r="B216" s="230" t="s">
        <v>116</v>
      </c>
      <c r="C216" s="231"/>
      <c r="D216" s="232"/>
      <c r="E216" s="82" t="s">
        <v>131</v>
      </c>
      <c r="F216" s="83">
        <v>0.13</v>
      </c>
      <c r="G216" s="84" t="s">
        <v>147</v>
      </c>
      <c r="H216" s="78"/>
      <c r="I216" s="230" t="s">
        <v>125</v>
      </c>
      <c r="J216" s="231"/>
      <c r="K216" s="231"/>
      <c r="L216" s="232"/>
      <c r="M216" s="90">
        <v>1.35</v>
      </c>
      <c r="N216" s="91" t="s">
        <v>140</v>
      </c>
    </row>
    <row r="217" spans="1:14" x14ac:dyDescent="0.25">
      <c r="A217" s="114"/>
      <c r="B217" s="230" t="s">
        <v>117</v>
      </c>
      <c r="C217" s="231"/>
      <c r="D217" s="232"/>
      <c r="E217" s="82" t="s">
        <v>132</v>
      </c>
      <c r="F217" s="83">
        <v>2.6</v>
      </c>
      <c r="G217" s="84" t="s">
        <v>147</v>
      </c>
      <c r="H217" s="78"/>
      <c r="I217" s="230" t="s">
        <v>126</v>
      </c>
      <c r="J217" s="231"/>
      <c r="K217" s="231"/>
      <c r="L217" s="232"/>
      <c r="M217" s="90">
        <v>2</v>
      </c>
      <c r="N217" s="91" t="s">
        <v>140</v>
      </c>
    </row>
    <row r="218" spans="1:14" x14ac:dyDescent="0.25">
      <c r="A218" s="114"/>
      <c r="B218" s="230" t="s">
        <v>118</v>
      </c>
      <c r="C218" s="231"/>
      <c r="D218" s="232"/>
      <c r="E218" s="82" t="s">
        <v>133</v>
      </c>
      <c r="F218" s="83">
        <v>0.01</v>
      </c>
      <c r="G218" s="84" t="s">
        <v>147</v>
      </c>
      <c r="H218" s="78"/>
      <c r="I218" s="230" t="s">
        <v>127</v>
      </c>
      <c r="J218" s="231"/>
      <c r="K218" s="231"/>
      <c r="L218" s="232"/>
      <c r="M218" s="90">
        <v>2.4</v>
      </c>
      <c r="N218" s="91" t="s">
        <v>140</v>
      </c>
    </row>
    <row r="219" spans="1:14" x14ac:dyDescent="0.25">
      <c r="A219" s="114"/>
      <c r="B219" s="230" t="s">
        <v>119</v>
      </c>
      <c r="C219" s="231"/>
      <c r="D219" s="232"/>
      <c r="E219" s="82" t="s">
        <v>134</v>
      </c>
      <c r="F219" s="83">
        <v>2.74</v>
      </c>
      <c r="G219" s="84" t="s">
        <v>148</v>
      </c>
      <c r="H219" s="78"/>
      <c r="I219" s="230" t="s">
        <v>128</v>
      </c>
      <c r="J219" s="231"/>
      <c r="K219" s="231"/>
      <c r="L219" s="232"/>
      <c r="M219" s="90">
        <v>0.02</v>
      </c>
      <c r="N219" s="91" t="s">
        <v>141</v>
      </c>
    </row>
    <row r="220" spans="1:14" x14ac:dyDescent="0.25">
      <c r="A220" s="114"/>
      <c r="B220" s="230" t="s">
        <v>120</v>
      </c>
      <c r="C220" s="231"/>
      <c r="D220" s="232"/>
      <c r="E220" s="82" t="s">
        <v>138</v>
      </c>
      <c r="F220" s="83">
        <v>0.1</v>
      </c>
      <c r="G220" s="84" t="s">
        <v>147</v>
      </c>
      <c r="H220" s="78"/>
      <c r="I220" s="230" t="s">
        <v>129</v>
      </c>
      <c r="J220" s="231"/>
      <c r="K220" s="231"/>
      <c r="L220" s="232"/>
      <c r="M220" s="90">
        <v>0.2</v>
      </c>
      <c r="N220" s="91" t="s">
        <v>142</v>
      </c>
    </row>
    <row r="221" spans="1:14" x14ac:dyDescent="0.25">
      <c r="A221" s="114"/>
      <c r="B221" s="230" t="s">
        <v>121</v>
      </c>
      <c r="C221" s="231"/>
      <c r="D221" s="232"/>
      <c r="E221" s="82" t="s">
        <v>135</v>
      </c>
      <c r="F221" s="83">
        <v>5</v>
      </c>
      <c r="G221" s="84" t="s">
        <v>170</v>
      </c>
      <c r="H221" s="78"/>
      <c r="I221" s="230" t="s">
        <v>139</v>
      </c>
      <c r="J221" s="231"/>
      <c r="K221" s="231"/>
      <c r="L221" s="232"/>
      <c r="M221" s="90">
        <v>0.1</v>
      </c>
      <c r="N221" s="91" t="s">
        <v>142</v>
      </c>
    </row>
    <row r="222" spans="1:14" ht="15.75" thickBot="1" x14ac:dyDescent="0.3">
      <c r="A222" s="114"/>
      <c r="B222" s="230" t="s">
        <v>122</v>
      </c>
      <c r="C222" s="231"/>
      <c r="D222" s="232"/>
      <c r="E222" s="82" t="s">
        <v>136</v>
      </c>
      <c r="F222" s="83">
        <v>0.3</v>
      </c>
      <c r="G222" s="84" t="s">
        <v>147</v>
      </c>
      <c r="H222" s="78"/>
      <c r="I222" s="237" t="s">
        <v>130</v>
      </c>
      <c r="J222" s="238"/>
      <c r="K222" s="238"/>
      <c r="L222" s="239"/>
      <c r="M222" s="92">
        <v>0.3</v>
      </c>
      <c r="N222" s="93" t="s">
        <v>142</v>
      </c>
    </row>
    <row r="223" spans="1:14" ht="15.75" thickBot="1" x14ac:dyDescent="0.3">
      <c r="A223" s="114"/>
      <c r="B223" s="237" t="s">
        <v>123</v>
      </c>
      <c r="C223" s="238"/>
      <c r="D223" s="239"/>
      <c r="E223" s="85" t="s">
        <v>137</v>
      </c>
      <c r="F223" s="86">
        <v>0.7</v>
      </c>
      <c r="G223" s="87" t="s">
        <v>147</v>
      </c>
      <c r="H223" s="78"/>
      <c r="I223" s="78"/>
      <c r="J223" s="78"/>
      <c r="K223" s="78"/>
      <c r="L223" s="78"/>
      <c r="M223" s="78"/>
      <c r="N223" s="115"/>
    </row>
    <row r="224" spans="1:14" x14ac:dyDescent="0.25">
      <c r="A224" s="114"/>
      <c r="B224" s="79"/>
      <c r="C224" s="79"/>
      <c r="D224" s="79"/>
      <c r="E224" s="80"/>
      <c r="F224" s="81"/>
      <c r="G224" s="78"/>
      <c r="H224" s="78"/>
      <c r="I224" s="78"/>
      <c r="J224" s="78"/>
      <c r="K224" s="78"/>
      <c r="L224" s="78"/>
      <c r="M224" s="78"/>
      <c r="N224" s="115"/>
    </row>
    <row r="225" spans="1:14" ht="15" customHeight="1" x14ac:dyDescent="0.25">
      <c r="A225" s="114"/>
      <c r="B225" s="240" t="s">
        <v>104</v>
      </c>
      <c r="C225" s="241"/>
      <c r="D225" s="242"/>
      <c r="E225" s="246" t="s">
        <v>144</v>
      </c>
      <c r="F225" s="248" t="s">
        <v>145</v>
      </c>
      <c r="G225" s="78"/>
      <c r="H225" s="78" t="s">
        <v>0</v>
      </c>
      <c r="I225" s="78"/>
      <c r="J225" s="78"/>
      <c r="K225" s="78"/>
      <c r="L225" s="78"/>
      <c r="M225" s="78"/>
      <c r="N225" s="115"/>
    </row>
    <row r="226" spans="1:14" x14ac:dyDescent="0.25">
      <c r="A226" s="114"/>
      <c r="B226" s="243"/>
      <c r="C226" s="244"/>
      <c r="D226" s="245"/>
      <c r="E226" s="247"/>
      <c r="F226" s="248"/>
      <c r="G226" s="78"/>
      <c r="H226" s="78"/>
      <c r="I226" s="94" t="s">
        <v>146</v>
      </c>
      <c r="J226" s="78"/>
      <c r="K226" s="78"/>
      <c r="L226" s="78"/>
      <c r="M226" s="78"/>
      <c r="N226" s="115"/>
    </row>
    <row r="227" spans="1:14" x14ac:dyDescent="0.25">
      <c r="A227" s="114"/>
      <c r="B227" s="233" t="s">
        <v>105</v>
      </c>
      <c r="C227" s="234"/>
      <c r="D227" s="235"/>
      <c r="E227" s="97">
        <v>4</v>
      </c>
      <c r="F227" s="98">
        <v>1.8</v>
      </c>
      <c r="G227" s="99">
        <f>F215*F216*F217</f>
        <v>0.49010000000000004</v>
      </c>
      <c r="H227" s="100"/>
      <c r="I227" s="96">
        <f>ROUND(E227*F227*G227,2)</f>
        <v>3.53</v>
      </c>
      <c r="J227" s="95"/>
      <c r="K227" s="236" t="s">
        <v>156</v>
      </c>
      <c r="L227" s="236"/>
      <c r="M227" s="78"/>
      <c r="N227" s="115"/>
    </row>
    <row r="228" spans="1:14" x14ac:dyDescent="0.25">
      <c r="A228" s="114"/>
      <c r="B228" s="233" t="s">
        <v>112</v>
      </c>
      <c r="C228" s="234"/>
      <c r="D228" s="235"/>
      <c r="E228" s="97">
        <v>4</v>
      </c>
      <c r="F228" s="98">
        <f>M217</f>
        <v>2</v>
      </c>
      <c r="G228" s="99">
        <f>F215*F217*2*F218</f>
        <v>7.5400000000000009E-2</v>
      </c>
      <c r="H228" s="100"/>
      <c r="I228" s="96">
        <f t="shared" ref="I228:I233" si="8">ROUND(E228*F228*G228,2)</f>
        <v>0.6</v>
      </c>
      <c r="J228" s="95" t="s">
        <v>0</v>
      </c>
      <c r="K228" s="236" t="s">
        <v>150</v>
      </c>
      <c r="L228" s="236"/>
      <c r="M228" s="78"/>
      <c r="N228" s="115"/>
    </row>
    <row r="229" spans="1:14" x14ac:dyDescent="0.25">
      <c r="A229" s="114"/>
      <c r="B229" s="233" t="s">
        <v>106</v>
      </c>
      <c r="C229" s="234"/>
      <c r="D229" s="235"/>
      <c r="E229" s="97">
        <v>4</v>
      </c>
      <c r="F229" s="98">
        <f>M218</f>
        <v>2.4</v>
      </c>
      <c r="G229" s="99">
        <f>F216*F222*F223/2</f>
        <v>1.3649999999999999E-2</v>
      </c>
      <c r="H229" s="100"/>
      <c r="I229" s="96">
        <f t="shared" si="8"/>
        <v>0.13</v>
      </c>
      <c r="J229" s="95"/>
      <c r="K229" s="236" t="s">
        <v>151</v>
      </c>
      <c r="L229" s="236"/>
      <c r="M229" s="78"/>
      <c r="N229" s="115"/>
    </row>
    <row r="230" spans="1:14" x14ac:dyDescent="0.25">
      <c r="A230" s="114"/>
      <c r="B230" s="233" t="s">
        <v>107</v>
      </c>
      <c r="C230" s="234" t="s">
        <v>0</v>
      </c>
      <c r="D230" s="235" t="s">
        <v>0</v>
      </c>
      <c r="E230" s="97">
        <v>4</v>
      </c>
      <c r="F230" s="98">
        <f>M218</f>
        <v>2.4</v>
      </c>
      <c r="G230" s="99">
        <f>F220*F219</f>
        <v>0.27400000000000002</v>
      </c>
      <c r="H230" s="100"/>
      <c r="I230" s="96">
        <f t="shared" si="8"/>
        <v>2.63</v>
      </c>
      <c r="J230" s="95"/>
      <c r="K230" s="236" t="s">
        <v>155</v>
      </c>
      <c r="L230" s="236"/>
      <c r="M230" s="78"/>
      <c r="N230" s="115"/>
    </row>
    <row r="231" spans="1:14" x14ac:dyDescent="0.25">
      <c r="A231" s="114"/>
      <c r="B231" s="233" t="s">
        <v>108</v>
      </c>
      <c r="C231" s="234"/>
      <c r="D231" s="235"/>
      <c r="E231" s="97">
        <v>3</v>
      </c>
      <c r="F231" s="98">
        <f>M219</f>
        <v>0.02</v>
      </c>
      <c r="G231" s="99">
        <f>F221*F219</f>
        <v>13.700000000000001</v>
      </c>
      <c r="H231" s="100"/>
      <c r="I231" s="96">
        <f t="shared" si="8"/>
        <v>0.82</v>
      </c>
      <c r="J231" s="95"/>
      <c r="K231" s="236" t="s">
        <v>154</v>
      </c>
      <c r="L231" s="236"/>
      <c r="M231" s="78"/>
      <c r="N231" s="115"/>
    </row>
    <row r="232" spans="1:14" x14ac:dyDescent="0.25">
      <c r="A232" s="114"/>
      <c r="B232" s="233" t="s">
        <v>109</v>
      </c>
      <c r="C232" s="234"/>
      <c r="D232" s="235"/>
      <c r="E232" s="97">
        <v>3</v>
      </c>
      <c r="F232" s="98">
        <f>M220</f>
        <v>0.2</v>
      </c>
      <c r="G232" s="99">
        <f>F219</f>
        <v>2.74</v>
      </c>
      <c r="H232" s="100"/>
      <c r="I232" s="96">
        <f t="shared" si="8"/>
        <v>1.64</v>
      </c>
      <c r="J232" s="95"/>
      <c r="K232" s="236" t="s">
        <v>153</v>
      </c>
      <c r="L232" s="236"/>
      <c r="M232" s="78"/>
      <c r="N232" s="115"/>
    </row>
    <row r="233" spans="1:14" x14ac:dyDescent="0.25">
      <c r="A233" s="114"/>
      <c r="B233" s="233" t="s">
        <v>110</v>
      </c>
      <c r="C233" s="234"/>
      <c r="D233" s="235"/>
      <c r="E233" s="97">
        <v>1</v>
      </c>
      <c r="F233" s="98">
        <f>M221</f>
        <v>0.1</v>
      </c>
      <c r="G233" s="99">
        <f>F219</f>
        <v>2.74</v>
      </c>
      <c r="H233" s="100"/>
      <c r="I233" s="96">
        <f t="shared" si="8"/>
        <v>0.27</v>
      </c>
      <c r="J233" s="95"/>
      <c r="K233" s="236" t="s">
        <v>152</v>
      </c>
      <c r="L233" s="236"/>
      <c r="M233" s="78"/>
      <c r="N233" s="115"/>
    </row>
    <row r="234" spans="1:14" ht="15.75" thickBot="1" x14ac:dyDescent="0.3">
      <c r="A234" s="114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115"/>
    </row>
    <row r="235" spans="1:14" ht="15.75" thickBot="1" x14ac:dyDescent="0.3">
      <c r="A235" s="114"/>
      <c r="B235" s="249" t="s">
        <v>111</v>
      </c>
      <c r="C235" s="250"/>
      <c r="D235" s="250"/>
      <c r="E235" s="250"/>
      <c r="F235" s="250"/>
      <c r="G235" s="250"/>
      <c r="H235" s="250"/>
      <c r="I235" s="250"/>
      <c r="J235" s="107">
        <f>SUM(I227:I233)</f>
        <v>9.6199999999999992</v>
      </c>
      <c r="K235" s="78" t="s">
        <v>0</v>
      </c>
      <c r="L235" s="78"/>
      <c r="M235" s="120" t="s">
        <v>0</v>
      </c>
      <c r="N235" s="121"/>
    </row>
    <row r="236" spans="1:14" ht="15.75" thickBot="1" x14ac:dyDescent="0.3">
      <c r="A236" s="117"/>
      <c r="B236" s="118"/>
      <c r="C236" s="118"/>
      <c r="D236" s="118"/>
      <c r="E236" s="118"/>
      <c r="F236" s="118"/>
      <c r="G236" s="118"/>
      <c r="H236" s="118"/>
      <c r="I236" s="118"/>
      <c r="J236" s="118"/>
      <c r="K236" s="122"/>
      <c r="L236" s="118"/>
      <c r="M236" s="118"/>
      <c r="N236" s="119"/>
    </row>
    <row r="237" spans="1:14" x14ac:dyDescent="0.25">
      <c r="A237" s="111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3"/>
    </row>
    <row r="238" spans="1:14" ht="28.5" x14ac:dyDescent="0.45">
      <c r="A238" s="114"/>
      <c r="B238" s="78"/>
      <c r="C238" s="223" t="s">
        <v>195</v>
      </c>
      <c r="D238" s="223"/>
      <c r="E238" s="223"/>
      <c r="F238" s="223"/>
      <c r="G238" s="223"/>
      <c r="H238" s="223"/>
      <c r="I238" s="78"/>
      <c r="J238" s="78"/>
      <c r="K238" s="78"/>
      <c r="L238" s="78"/>
      <c r="M238" s="78"/>
      <c r="N238" s="115"/>
    </row>
    <row r="239" spans="1:14" ht="15.75" thickBot="1" x14ac:dyDescent="0.3">
      <c r="A239" s="114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115"/>
    </row>
    <row r="240" spans="1:14" ht="16.5" thickBot="1" x14ac:dyDescent="0.3">
      <c r="A240" s="114"/>
      <c r="B240" s="224" t="s">
        <v>207</v>
      </c>
      <c r="C240" s="225"/>
      <c r="D240" s="225"/>
      <c r="E240" s="226"/>
      <c r="F240" s="224" t="s">
        <v>149</v>
      </c>
      <c r="G240" s="226"/>
      <c r="H240" s="78"/>
      <c r="I240" s="224" t="s">
        <v>113</v>
      </c>
      <c r="J240" s="225"/>
      <c r="K240" s="225"/>
      <c r="L240" s="225"/>
      <c r="M240" s="225"/>
      <c r="N240" s="226"/>
    </row>
    <row r="241" spans="1:14" x14ac:dyDescent="0.25">
      <c r="A241" s="114"/>
      <c r="B241" s="227"/>
      <c r="C241" s="228"/>
      <c r="D241" s="228"/>
      <c r="E241" s="228"/>
      <c r="F241" s="228"/>
      <c r="G241" s="229"/>
      <c r="H241" s="78"/>
      <c r="I241" s="227"/>
      <c r="J241" s="228"/>
      <c r="K241" s="228"/>
      <c r="L241" s="228"/>
      <c r="M241" s="88" t="s">
        <v>0</v>
      </c>
      <c r="N241" s="89" t="s">
        <v>114</v>
      </c>
    </row>
    <row r="242" spans="1:14" x14ac:dyDescent="0.25">
      <c r="A242" s="114"/>
      <c r="B242" s="230" t="s">
        <v>115</v>
      </c>
      <c r="C242" s="231"/>
      <c r="D242" s="232"/>
      <c r="E242" s="82" t="s">
        <v>143</v>
      </c>
      <c r="F242" s="83">
        <v>2.4</v>
      </c>
      <c r="G242" s="84" t="s">
        <v>147</v>
      </c>
      <c r="H242" s="78"/>
      <c r="I242" s="230" t="s">
        <v>124</v>
      </c>
      <c r="J242" s="231"/>
      <c r="K242" s="231"/>
      <c r="L242" s="232"/>
      <c r="M242" s="90">
        <v>1.8</v>
      </c>
      <c r="N242" s="91" t="s">
        <v>140</v>
      </c>
    </row>
    <row r="243" spans="1:14" x14ac:dyDescent="0.25">
      <c r="A243" s="114"/>
      <c r="B243" s="230" t="s">
        <v>116</v>
      </c>
      <c r="C243" s="231"/>
      <c r="D243" s="232"/>
      <c r="E243" s="82" t="s">
        <v>131</v>
      </c>
      <c r="F243" s="83">
        <v>0.13</v>
      </c>
      <c r="G243" s="84" t="s">
        <v>147</v>
      </c>
      <c r="H243" s="78"/>
      <c r="I243" s="230" t="s">
        <v>125</v>
      </c>
      <c r="J243" s="231"/>
      <c r="K243" s="231"/>
      <c r="L243" s="232"/>
      <c r="M243" s="90">
        <v>1.35</v>
      </c>
      <c r="N243" s="91" t="s">
        <v>140</v>
      </c>
    </row>
    <row r="244" spans="1:14" x14ac:dyDescent="0.25">
      <c r="A244" s="114"/>
      <c r="B244" s="230" t="s">
        <v>117</v>
      </c>
      <c r="C244" s="231"/>
      <c r="D244" s="232"/>
      <c r="E244" s="82" t="s">
        <v>132</v>
      </c>
      <c r="F244" s="83">
        <v>2.6</v>
      </c>
      <c r="G244" s="84" t="s">
        <v>147</v>
      </c>
      <c r="H244" s="78"/>
      <c r="I244" s="230" t="s">
        <v>126</v>
      </c>
      <c r="J244" s="231"/>
      <c r="K244" s="231"/>
      <c r="L244" s="232"/>
      <c r="M244" s="90">
        <v>2</v>
      </c>
      <c r="N244" s="91" t="s">
        <v>140</v>
      </c>
    </row>
    <row r="245" spans="1:14" x14ac:dyDescent="0.25">
      <c r="A245" s="114"/>
      <c r="B245" s="230" t="s">
        <v>118</v>
      </c>
      <c r="C245" s="231"/>
      <c r="D245" s="232"/>
      <c r="E245" s="82" t="s">
        <v>133</v>
      </c>
      <c r="F245" s="83">
        <v>0.01</v>
      </c>
      <c r="G245" s="84" t="s">
        <v>147</v>
      </c>
      <c r="H245" s="78"/>
      <c r="I245" s="230" t="s">
        <v>127</v>
      </c>
      <c r="J245" s="231"/>
      <c r="K245" s="231"/>
      <c r="L245" s="232"/>
      <c r="M245" s="90">
        <v>2.4</v>
      </c>
      <c r="N245" s="91" t="s">
        <v>140</v>
      </c>
    </row>
    <row r="246" spans="1:14" x14ac:dyDescent="0.25">
      <c r="A246" s="114"/>
      <c r="B246" s="230" t="s">
        <v>119</v>
      </c>
      <c r="C246" s="231"/>
      <c r="D246" s="232"/>
      <c r="E246" s="82" t="s">
        <v>134</v>
      </c>
      <c r="F246" s="83">
        <v>2.0699999999999998</v>
      </c>
      <c r="G246" s="84" t="s">
        <v>148</v>
      </c>
      <c r="H246" s="78"/>
      <c r="I246" s="230" t="s">
        <v>128</v>
      </c>
      <c r="J246" s="231"/>
      <c r="K246" s="231"/>
      <c r="L246" s="232"/>
      <c r="M246" s="90">
        <v>0.02</v>
      </c>
      <c r="N246" s="91" t="s">
        <v>141</v>
      </c>
    </row>
    <row r="247" spans="1:14" x14ac:dyDescent="0.25">
      <c r="A247" s="114"/>
      <c r="B247" s="230" t="s">
        <v>120</v>
      </c>
      <c r="C247" s="231"/>
      <c r="D247" s="232"/>
      <c r="E247" s="82" t="s">
        <v>138</v>
      </c>
      <c r="F247" s="83">
        <v>0.1</v>
      </c>
      <c r="G247" s="84" t="s">
        <v>147</v>
      </c>
      <c r="H247" s="78"/>
      <c r="I247" s="230" t="s">
        <v>129</v>
      </c>
      <c r="J247" s="231"/>
      <c r="K247" s="231"/>
      <c r="L247" s="232"/>
      <c r="M247" s="90">
        <v>0.2</v>
      </c>
      <c r="N247" s="91" t="s">
        <v>142</v>
      </c>
    </row>
    <row r="248" spans="1:14" x14ac:dyDescent="0.25">
      <c r="A248" s="114"/>
      <c r="B248" s="230" t="s">
        <v>121</v>
      </c>
      <c r="C248" s="231"/>
      <c r="D248" s="232"/>
      <c r="E248" s="82" t="s">
        <v>135</v>
      </c>
      <c r="F248" s="83">
        <v>5</v>
      </c>
      <c r="G248" s="84" t="s">
        <v>170</v>
      </c>
      <c r="H248" s="78"/>
      <c r="I248" s="230" t="s">
        <v>139</v>
      </c>
      <c r="J248" s="231"/>
      <c r="K248" s="231"/>
      <c r="L248" s="232"/>
      <c r="M248" s="90">
        <v>0.1</v>
      </c>
      <c r="N248" s="91" t="s">
        <v>142</v>
      </c>
    </row>
    <row r="249" spans="1:14" ht="15.75" thickBot="1" x14ac:dyDescent="0.3">
      <c r="A249" s="114"/>
      <c r="B249" s="230" t="s">
        <v>122</v>
      </c>
      <c r="C249" s="231"/>
      <c r="D249" s="232"/>
      <c r="E249" s="82" t="s">
        <v>136</v>
      </c>
      <c r="F249" s="83">
        <v>0.3</v>
      </c>
      <c r="G249" s="84" t="s">
        <v>147</v>
      </c>
      <c r="H249" s="78"/>
      <c r="I249" s="237" t="s">
        <v>130</v>
      </c>
      <c r="J249" s="238"/>
      <c r="K249" s="238"/>
      <c r="L249" s="239"/>
      <c r="M249" s="92">
        <v>0.3</v>
      </c>
      <c r="N249" s="93" t="s">
        <v>142</v>
      </c>
    </row>
    <row r="250" spans="1:14" x14ac:dyDescent="0.25">
      <c r="A250" s="114"/>
      <c r="B250" s="79"/>
      <c r="C250" s="79"/>
      <c r="D250" s="79"/>
      <c r="E250" s="80"/>
      <c r="F250" s="81"/>
      <c r="G250" s="78"/>
      <c r="H250" s="78"/>
      <c r="I250" s="78"/>
      <c r="J250" s="78"/>
      <c r="K250" s="78"/>
      <c r="L250" s="78"/>
      <c r="M250" s="78"/>
      <c r="N250" s="115"/>
    </row>
    <row r="251" spans="1:14" ht="15" customHeight="1" x14ac:dyDescent="0.25">
      <c r="A251" s="114"/>
      <c r="B251" s="240" t="s">
        <v>104</v>
      </c>
      <c r="C251" s="241"/>
      <c r="D251" s="242"/>
      <c r="E251" s="246" t="s">
        <v>144</v>
      </c>
      <c r="F251" s="248" t="s">
        <v>145</v>
      </c>
      <c r="G251" s="78"/>
      <c r="H251" s="78" t="s">
        <v>0</v>
      </c>
      <c r="I251" s="78"/>
      <c r="J251" s="78"/>
      <c r="K251" s="78"/>
      <c r="L251" s="78"/>
      <c r="M251" s="78"/>
      <c r="N251" s="115"/>
    </row>
    <row r="252" spans="1:14" x14ac:dyDescent="0.25">
      <c r="A252" s="114"/>
      <c r="B252" s="243"/>
      <c r="C252" s="244"/>
      <c r="D252" s="245"/>
      <c r="E252" s="247"/>
      <c r="F252" s="248"/>
      <c r="G252" s="78"/>
      <c r="H252" s="78"/>
      <c r="I252" s="94" t="s">
        <v>146</v>
      </c>
      <c r="J252" s="78"/>
      <c r="K252" s="78"/>
      <c r="L252" s="78"/>
      <c r="M252" s="78"/>
      <c r="N252" s="115"/>
    </row>
    <row r="253" spans="1:14" x14ac:dyDescent="0.25">
      <c r="A253" s="114"/>
      <c r="B253" s="233" t="s">
        <v>105</v>
      </c>
      <c r="C253" s="234"/>
      <c r="D253" s="235"/>
      <c r="E253" s="97">
        <v>4</v>
      </c>
      <c r="F253" s="98">
        <v>1.8</v>
      </c>
      <c r="G253" s="99">
        <f>F242*F243*F244</f>
        <v>0.81120000000000003</v>
      </c>
      <c r="H253" s="100"/>
      <c r="I253" s="96">
        <f>ROUND(E253*F253*G253,2)</f>
        <v>5.84</v>
      </c>
      <c r="J253" s="95"/>
      <c r="K253" s="236" t="s">
        <v>156</v>
      </c>
      <c r="L253" s="236"/>
      <c r="M253" s="78"/>
      <c r="N253" s="115"/>
    </row>
    <row r="254" spans="1:14" x14ac:dyDescent="0.25">
      <c r="A254" s="114"/>
      <c r="B254" s="233" t="s">
        <v>112</v>
      </c>
      <c r="C254" s="234"/>
      <c r="D254" s="235"/>
      <c r="E254" s="97">
        <v>4</v>
      </c>
      <c r="F254" s="98">
        <f>M244</f>
        <v>2</v>
      </c>
      <c r="G254" s="99">
        <f>F242*F244*2*F245</f>
        <v>0.12480000000000001</v>
      </c>
      <c r="H254" s="100"/>
      <c r="I254" s="96">
        <f t="shared" ref="I254:I259" si="9">ROUND(E254*F254*G254,2)</f>
        <v>1</v>
      </c>
      <c r="J254" s="95" t="s">
        <v>0</v>
      </c>
      <c r="K254" s="236" t="s">
        <v>150</v>
      </c>
      <c r="L254" s="236"/>
      <c r="M254" s="78"/>
      <c r="N254" s="115"/>
    </row>
    <row r="255" spans="1:14" x14ac:dyDescent="0.25">
      <c r="A255" s="114"/>
      <c r="B255" s="233" t="s">
        <v>106</v>
      </c>
      <c r="C255" s="234"/>
      <c r="D255" s="235"/>
      <c r="E255" s="97">
        <v>4</v>
      </c>
      <c r="F255" s="98">
        <f>M245</f>
        <v>2.4</v>
      </c>
      <c r="G255" s="99">
        <f>F243*F249</f>
        <v>3.9E-2</v>
      </c>
      <c r="H255" s="100"/>
      <c r="I255" s="96">
        <f t="shared" si="9"/>
        <v>0.37</v>
      </c>
      <c r="J255" s="95"/>
      <c r="K255" s="236" t="s">
        <v>151</v>
      </c>
      <c r="L255" s="236"/>
      <c r="M255" s="78"/>
      <c r="N255" s="115"/>
    </row>
    <row r="256" spans="1:14" x14ac:dyDescent="0.25">
      <c r="A256" s="114"/>
      <c r="B256" s="233" t="s">
        <v>107</v>
      </c>
      <c r="C256" s="234" t="s">
        <v>0</v>
      </c>
      <c r="D256" s="235" t="s">
        <v>0</v>
      </c>
      <c r="E256" s="97">
        <v>4</v>
      </c>
      <c r="F256" s="98">
        <f>M245</f>
        <v>2.4</v>
      </c>
      <c r="G256" s="99">
        <f>F247*F246</f>
        <v>0.20699999999999999</v>
      </c>
      <c r="H256" s="100"/>
      <c r="I256" s="96">
        <f t="shared" si="9"/>
        <v>1.99</v>
      </c>
      <c r="J256" s="95"/>
      <c r="K256" s="236" t="s">
        <v>155</v>
      </c>
      <c r="L256" s="236"/>
      <c r="M256" s="78"/>
      <c r="N256" s="115"/>
    </row>
    <row r="257" spans="1:14" x14ac:dyDescent="0.25">
      <c r="A257" s="114"/>
      <c r="B257" s="233" t="s">
        <v>108</v>
      </c>
      <c r="C257" s="234"/>
      <c r="D257" s="235"/>
      <c r="E257" s="97">
        <v>3</v>
      </c>
      <c r="F257" s="98">
        <f>M246</f>
        <v>0.02</v>
      </c>
      <c r="G257" s="99">
        <f>F248*F246</f>
        <v>10.35</v>
      </c>
      <c r="H257" s="100"/>
      <c r="I257" s="96">
        <f t="shared" si="9"/>
        <v>0.62</v>
      </c>
      <c r="J257" s="95"/>
      <c r="K257" s="236" t="s">
        <v>154</v>
      </c>
      <c r="L257" s="236"/>
      <c r="M257" s="78"/>
      <c r="N257" s="115"/>
    </row>
    <row r="258" spans="1:14" x14ac:dyDescent="0.25">
      <c r="A258" s="114"/>
      <c r="B258" s="233" t="s">
        <v>109</v>
      </c>
      <c r="C258" s="234"/>
      <c r="D258" s="235"/>
      <c r="E258" s="97">
        <v>3</v>
      </c>
      <c r="F258" s="98">
        <f>M247</f>
        <v>0.2</v>
      </c>
      <c r="G258" s="99">
        <f>F246</f>
        <v>2.0699999999999998</v>
      </c>
      <c r="H258" s="100"/>
      <c r="I258" s="96">
        <f t="shared" si="9"/>
        <v>1.24</v>
      </c>
      <c r="J258" s="95"/>
      <c r="K258" s="236" t="s">
        <v>153</v>
      </c>
      <c r="L258" s="236"/>
      <c r="M258" s="78"/>
      <c r="N258" s="115"/>
    </row>
    <row r="259" spans="1:14" x14ac:dyDescent="0.25">
      <c r="A259" s="114"/>
      <c r="B259" s="233" t="s">
        <v>110</v>
      </c>
      <c r="C259" s="234"/>
      <c r="D259" s="235"/>
      <c r="E259" s="97">
        <v>1</v>
      </c>
      <c r="F259" s="98">
        <f>M248</f>
        <v>0.1</v>
      </c>
      <c r="G259" s="99">
        <f>F246</f>
        <v>2.0699999999999998</v>
      </c>
      <c r="H259" s="100"/>
      <c r="I259" s="96">
        <f t="shared" si="9"/>
        <v>0.21</v>
      </c>
      <c r="J259" s="95"/>
      <c r="K259" s="236" t="s">
        <v>152</v>
      </c>
      <c r="L259" s="236"/>
      <c r="M259" s="78"/>
      <c r="N259" s="115"/>
    </row>
    <row r="260" spans="1:14" ht="15.75" thickBot="1" x14ac:dyDescent="0.3">
      <c r="A260" s="114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115"/>
    </row>
    <row r="261" spans="1:14" ht="15.75" thickBot="1" x14ac:dyDescent="0.3">
      <c r="A261" s="114"/>
      <c r="B261" s="249" t="s">
        <v>111</v>
      </c>
      <c r="C261" s="250"/>
      <c r="D261" s="250"/>
      <c r="E261" s="250"/>
      <c r="F261" s="250"/>
      <c r="G261" s="250"/>
      <c r="H261" s="250"/>
      <c r="I261" s="250"/>
      <c r="J261" s="107">
        <f>SUM(I253:I259)</f>
        <v>11.27</v>
      </c>
      <c r="K261" s="78" t="s">
        <v>0</v>
      </c>
      <c r="L261" s="78"/>
      <c r="M261" s="120" t="s">
        <v>0</v>
      </c>
      <c r="N261" s="121"/>
    </row>
    <row r="262" spans="1:14" ht="15.75" thickBot="1" x14ac:dyDescent="0.3">
      <c r="A262" s="117"/>
      <c r="B262" s="118"/>
      <c r="C262" s="118"/>
      <c r="D262" s="118"/>
      <c r="E262" s="118"/>
      <c r="F262" s="118"/>
      <c r="G262" s="118"/>
      <c r="H262" s="118"/>
      <c r="I262" s="118"/>
      <c r="J262" s="118"/>
      <c r="K262" s="122"/>
      <c r="L262" s="118"/>
      <c r="M262" s="118"/>
      <c r="N262" s="119"/>
    </row>
    <row r="263" spans="1:14" x14ac:dyDescent="0.25">
      <c r="A263" s="111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3"/>
    </row>
    <row r="264" spans="1:14" ht="28.5" x14ac:dyDescent="0.45">
      <c r="A264" s="114"/>
      <c r="B264" s="78"/>
      <c r="C264" s="223" t="s">
        <v>196</v>
      </c>
      <c r="D264" s="223"/>
      <c r="E264" s="223"/>
      <c r="F264" s="223"/>
      <c r="G264" s="223"/>
      <c r="H264" s="223"/>
      <c r="I264" s="78"/>
      <c r="J264" s="78"/>
      <c r="K264" s="78"/>
      <c r="L264" s="78"/>
      <c r="M264" s="78"/>
      <c r="N264" s="115"/>
    </row>
    <row r="265" spans="1:14" ht="15.75" thickBot="1" x14ac:dyDescent="0.3">
      <c r="A265" s="114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115"/>
    </row>
    <row r="266" spans="1:14" ht="16.5" thickBot="1" x14ac:dyDescent="0.3">
      <c r="A266" s="114"/>
      <c r="B266" s="224" t="s">
        <v>207</v>
      </c>
      <c r="C266" s="225"/>
      <c r="D266" s="225"/>
      <c r="E266" s="226"/>
      <c r="F266" s="224" t="s">
        <v>149</v>
      </c>
      <c r="G266" s="226"/>
      <c r="H266" s="78"/>
      <c r="I266" s="224" t="s">
        <v>113</v>
      </c>
      <c r="J266" s="225"/>
      <c r="K266" s="225"/>
      <c r="L266" s="225"/>
      <c r="M266" s="225"/>
      <c r="N266" s="226"/>
    </row>
    <row r="267" spans="1:14" x14ac:dyDescent="0.25">
      <c r="A267" s="114"/>
      <c r="B267" s="227"/>
      <c r="C267" s="228"/>
      <c r="D267" s="228"/>
      <c r="E267" s="228"/>
      <c r="F267" s="228"/>
      <c r="G267" s="229"/>
      <c r="H267" s="78"/>
      <c r="I267" s="227"/>
      <c r="J267" s="228"/>
      <c r="K267" s="228"/>
      <c r="L267" s="228"/>
      <c r="M267" s="88" t="s">
        <v>0</v>
      </c>
      <c r="N267" s="89" t="s">
        <v>114</v>
      </c>
    </row>
    <row r="268" spans="1:14" x14ac:dyDescent="0.25">
      <c r="A268" s="114"/>
      <c r="B268" s="230" t="s">
        <v>115</v>
      </c>
      <c r="C268" s="231"/>
      <c r="D268" s="232"/>
      <c r="E268" s="82" t="s">
        <v>143</v>
      </c>
      <c r="F268" s="83">
        <v>1.88</v>
      </c>
      <c r="G268" s="84" t="s">
        <v>147</v>
      </c>
      <c r="H268" s="78"/>
      <c r="I268" s="230" t="s">
        <v>124</v>
      </c>
      <c r="J268" s="231"/>
      <c r="K268" s="231"/>
      <c r="L268" s="232"/>
      <c r="M268" s="90">
        <v>1.8</v>
      </c>
      <c r="N268" s="91" t="s">
        <v>140</v>
      </c>
    </row>
    <row r="269" spans="1:14" x14ac:dyDescent="0.25">
      <c r="A269" s="114"/>
      <c r="B269" s="230" t="s">
        <v>116</v>
      </c>
      <c r="C269" s="231"/>
      <c r="D269" s="232"/>
      <c r="E269" s="82" t="s">
        <v>131</v>
      </c>
      <c r="F269" s="83">
        <v>0.13</v>
      </c>
      <c r="G269" s="84" t="s">
        <v>147</v>
      </c>
      <c r="H269" s="78"/>
      <c r="I269" s="230" t="s">
        <v>125</v>
      </c>
      <c r="J269" s="231"/>
      <c r="K269" s="231"/>
      <c r="L269" s="232"/>
      <c r="M269" s="90">
        <v>1.35</v>
      </c>
      <c r="N269" s="91" t="s">
        <v>140</v>
      </c>
    </row>
    <row r="270" spans="1:14" x14ac:dyDescent="0.25">
      <c r="A270" s="114"/>
      <c r="B270" s="230" t="s">
        <v>117</v>
      </c>
      <c r="C270" s="231"/>
      <c r="D270" s="232"/>
      <c r="E270" s="82" t="s">
        <v>132</v>
      </c>
      <c r="F270" s="83">
        <v>2.6</v>
      </c>
      <c r="G270" s="84" t="s">
        <v>147</v>
      </c>
      <c r="H270" s="78"/>
      <c r="I270" s="230" t="s">
        <v>126</v>
      </c>
      <c r="J270" s="231"/>
      <c r="K270" s="231"/>
      <c r="L270" s="232"/>
      <c r="M270" s="90">
        <v>2</v>
      </c>
      <c r="N270" s="91" t="s">
        <v>140</v>
      </c>
    </row>
    <row r="271" spans="1:14" x14ac:dyDescent="0.25">
      <c r="A271" s="114"/>
      <c r="B271" s="230" t="s">
        <v>118</v>
      </c>
      <c r="C271" s="231"/>
      <c r="D271" s="232"/>
      <c r="E271" s="82" t="s">
        <v>133</v>
      </c>
      <c r="F271" s="83">
        <v>0.01</v>
      </c>
      <c r="G271" s="84" t="s">
        <v>147</v>
      </c>
      <c r="H271" s="78"/>
      <c r="I271" s="230" t="s">
        <v>127</v>
      </c>
      <c r="J271" s="231"/>
      <c r="K271" s="231"/>
      <c r="L271" s="232"/>
      <c r="M271" s="90">
        <v>2.4</v>
      </c>
      <c r="N271" s="91" t="s">
        <v>140</v>
      </c>
    </row>
    <row r="272" spans="1:14" x14ac:dyDescent="0.25">
      <c r="A272" s="114"/>
      <c r="B272" s="230" t="s">
        <v>119</v>
      </c>
      <c r="C272" s="231"/>
      <c r="D272" s="232"/>
      <c r="E272" s="82" t="s">
        <v>134</v>
      </c>
      <c r="F272" s="83">
        <v>7.8</v>
      </c>
      <c r="G272" s="84" t="s">
        <v>148</v>
      </c>
      <c r="H272" s="78"/>
      <c r="I272" s="230" t="s">
        <v>128</v>
      </c>
      <c r="J272" s="231"/>
      <c r="K272" s="231"/>
      <c r="L272" s="232"/>
      <c r="M272" s="90">
        <v>0.02</v>
      </c>
      <c r="N272" s="91" t="s">
        <v>141</v>
      </c>
    </row>
    <row r="273" spans="1:14" x14ac:dyDescent="0.25">
      <c r="A273" s="114"/>
      <c r="B273" s="230" t="s">
        <v>120</v>
      </c>
      <c r="C273" s="231"/>
      <c r="D273" s="232"/>
      <c r="E273" s="82" t="s">
        <v>138</v>
      </c>
      <c r="F273" s="83">
        <v>0.1</v>
      </c>
      <c r="G273" s="84" t="s">
        <v>147</v>
      </c>
      <c r="H273" s="78"/>
      <c r="I273" s="230" t="s">
        <v>129</v>
      </c>
      <c r="J273" s="231"/>
      <c r="K273" s="231"/>
      <c r="L273" s="232"/>
      <c r="M273" s="90">
        <v>0.2</v>
      </c>
      <c r="N273" s="91" t="s">
        <v>142</v>
      </c>
    </row>
    <row r="274" spans="1:14" x14ac:dyDescent="0.25">
      <c r="A274" s="114"/>
      <c r="B274" s="230" t="s">
        <v>121</v>
      </c>
      <c r="C274" s="231"/>
      <c r="D274" s="232"/>
      <c r="E274" s="82" t="s">
        <v>135</v>
      </c>
      <c r="F274" s="83">
        <v>5</v>
      </c>
      <c r="G274" s="84" t="s">
        <v>170</v>
      </c>
      <c r="H274" s="78"/>
      <c r="I274" s="230" t="s">
        <v>139</v>
      </c>
      <c r="J274" s="231"/>
      <c r="K274" s="231"/>
      <c r="L274" s="232"/>
      <c r="M274" s="90">
        <v>0.1</v>
      </c>
      <c r="N274" s="91" t="s">
        <v>142</v>
      </c>
    </row>
    <row r="275" spans="1:14" ht="15.75" thickBot="1" x14ac:dyDescent="0.3">
      <c r="A275" s="114"/>
      <c r="B275" s="230" t="s">
        <v>122</v>
      </c>
      <c r="C275" s="231"/>
      <c r="D275" s="232"/>
      <c r="E275" s="82" t="s">
        <v>136</v>
      </c>
      <c r="F275" s="83">
        <v>0.3</v>
      </c>
      <c r="G275" s="84" t="s">
        <v>147</v>
      </c>
      <c r="H275" s="78"/>
      <c r="I275" s="237" t="s">
        <v>130</v>
      </c>
      <c r="J275" s="238"/>
      <c r="K275" s="238"/>
      <c r="L275" s="239"/>
      <c r="M275" s="92">
        <v>0.3</v>
      </c>
      <c r="N275" s="93" t="s">
        <v>142</v>
      </c>
    </row>
    <row r="276" spans="1:14" x14ac:dyDescent="0.25">
      <c r="A276" s="114"/>
      <c r="B276" s="79"/>
      <c r="C276" s="79"/>
      <c r="D276" s="79"/>
      <c r="E276" s="80"/>
      <c r="F276" s="81"/>
      <c r="G276" s="78"/>
      <c r="H276" s="78"/>
      <c r="I276" s="78"/>
      <c r="J276" s="78"/>
      <c r="K276" s="78"/>
      <c r="L276" s="78"/>
      <c r="M276" s="78"/>
      <c r="N276" s="115"/>
    </row>
    <row r="277" spans="1:14" ht="15" customHeight="1" x14ac:dyDescent="0.25">
      <c r="A277" s="114"/>
      <c r="B277" s="240" t="s">
        <v>104</v>
      </c>
      <c r="C277" s="241"/>
      <c r="D277" s="242"/>
      <c r="E277" s="246" t="s">
        <v>144</v>
      </c>
      <c r="F277" s="248" t="s">
        <v>145</v>
      </c>
      <c r="G277" s="78"/>
      <c r="H277" s="78" t="s">
        <v>0</v>
      </c>
      <c r="I277" s="78"/>
      <c r="J277" s="78"/>
      <c r="K277" s="78"/>
      <c r="L277" s="78"/>
      <c r="M277" s="78"/>
      <c r="N277" s="115"/>
    </row>
    <row r="278" spans="1:14" x14ac:dyDescent="0.25">
      <c r="A278" s="114"/>
      <c r="B278" s="243"/>
      <c r="C278" s="244"/>
      <c r="D278" s="245"/>
      <c r="E278" s="247"/>
      <c r="F278" s="248"/>
      <c r="G278" s="78"/>
      <c r="H278" s="78"/>
      <c r="I278" s="94" t="s">
        <v>146</v>
      </c>
      <c r="J278" s="78"/>
      <c r="K278" s="78"/>
      <c r="L278" s="78"/>
      <c r="M278" s="78"/>
      <c r="N278" s="115"/>
    </row>
    <row r="279" spans="1:14" x14ac:dyDescent="0.25">
      <c r="A279" s="114"/>
      <c r="B279" s="233" t="s">
        <v>105</v>
      </c>
      <c r="C279" s="234"/>
      <c r="D279" s="235"/>
      <c r="E279" s="97">
        <v>4</v>
      </c>
      <c r="F279" s="98">
        <v>1.8</v>
      </c>
      <c r="G279" s="99">
        <f>F268*F269*F270</f>
        <v>0.63544</v>
      </c>
      <c r="H279" s="100"/>
      <c r="I279" s="96">
        <f>ROUND(E279*F279*G279,2)</f>
        <v>4.58</v>
      </c>
      <c r="J279" s="95"/>
      <c r="K279" s="236" t="s">
        <v>156</v>
      </c>
      <c r="L279" s="236"/>
      <c r="M279" s="78"/>
      <c r="N279" s="115"/>
    </row>
    <row r="280" spans="1:14" x14ac:dyDescent="0.25">
      <c r="A280" s="114"/>
      <c r="B280" s="233" t="s">
        <v>112</v>
      </c>
      <c r="C280" s="234"/>
      <c r="D280" s="235"/>
      <c r="E280" s="97">
        <v>4</v>
      </c>
      <c r="F280" s="98">
        <f>M270</f>
        <v>2</v>
      </c>
      <c r="G280" s="99">
        <f>F268*F270*2*F271</f>
        <v>9.776E-2</v>
      </c>
      <c r="H280" s="100"/>
      <c r="I280" s="96">
        <f t="shared" ref="I280:I285" si="10">ROUND(E280*F280*G280,2)</f>
        <v>0.78</v>
      </c>
      <c r="J280" s="95" t="s">
        <v>0</v>
      </c>
      <c r="K280" s="236" t="s">
        <v>150</v>
      </c>
      <c r="L280" s="236"/>
      <c r="M280" s="78"/>
      <c r="N280" s="115"/>
    </row>
    <row r="281" spans="1:14" x14ac:dyDescent="0.25">
      <c r="A281" s="114"/>
      <c r="B281" s="233" t="s">
        <v>106</v>
      </c>
      <c r="C281" s="234"/>
      <c r="D281" s="235"/>
      <c r="E281" s="97">
        <v>4</v>
      </c>
      <c r="F281" s="98">
        <f>M271</f>
        <v>2.4</v>
      </c>
      <c r="G281" s="99">
        <f>F269*F275</f>
        <v>3.9E-2</v>
      </c>
      <c r="H281" s="100"/>
      <c r="I281" s="96">
        <f t="shared" si="10"/>
        <v>0.37</v>
      </c>
      <c r="J281" s="95"/>
      <c r="K281" s="236" t="s">
        <v>151</v>
      </c>
      <c r="L281" s="236"/>
      <c r="M281" s="78"/>
      <c r="N281" s="115"/>
    </row>
    <row r="282" spans="1:14" x14ac:dyDescent="0.25">
      <c r="A282" s="114"/>
      <c r="B282" s="233" t="s">
        <v>107</v>
      </c>
      <c r="C282" s="234" t="s">
        <v>0</v>
      </c>
      <c r="D282" s="235" t="s">
        <v>0</v>
      </c>
      <c r="E282" s="97">
        <v>4</v>
      </c>
      <c r="F282" s="98">
        <f>M271</f>
        <v>2.4</v>
      </c>
      <c r="G282" s="99">
        <f>F273*F272</f>
        <v>0.78</v>
      </c>
      <c r="H282" s="100"/>
      <c r="I282" s="96">
        <f t="shared" si="10"/>
        <v>7.49</v>
      </c>
      <c r="J282" s="95"/>
      <c r="K282" s="236" t="s">
        <v>155</v>
      </c>
      <c r="L282" s="236"/>
      <c r="M282" s="78"/>
      <c r="N282" s="115"/>
    </row>
    <row r="283" spans="1:14" x14ac:dyDescent="0.25">
      <c r="A283" s="114"/>
      <c r="B283" s="233" t="s">
        <v>108</v>
      </c>
      <c r="C283" s="234"/>
      <c r="D283" s="235"/>
      <c r="E283" s="97">
        <v>3</v>
      </c>
      <c r="F283" s="98">
        <f>M272</f>
        <v>0.02</v>
      </c>
      <c r="G283" s="99">
        <f>F274*F272</f>
        <v>39</v>
      </c>
      <c r="H283" s="100"/>
      <c r="I283" s="96">
        <f t="shared" si="10"/>
        <v>2.34</v>
      </c>
      <c r="J283" s="95"/>
      <c r="K283" s="236" t="s">
        <v>154</v>
      </c>
      <c r="L283" s="236"/>
      <c r="M283" s="78"/>
      <c r="N283" s="115"/>
    </row>
    <row r="284" spans="1:14" x14ac:dyDescent="0.25">
      <c r="A284" s="114"/>
      <c r="B284" s="233" t="s">
        <v>109</v>
      </c>
      <c r="C284" s="234"/>
      <c r="D284" s="235"/>
      <c r="E284" s="97">
        <v>3</v>
      </c>
      <c r="F284" s="98">
        <f>M273</f>
        <v>0.2</v>
      </c>
      <c r="G284" s="99">
        <f>F272</f>
        <v>7.8</v>
      </c>
      <c r="H284" s="100"/>
      <c r="I284" s="96">
        <f t="shared" si="10"/>
        <v>4.68</v>
      </c>
      <c r="J284" s="95"/>
      <c r="K284" s="236" t="s">
        <v>153</v>
      </c>
      <c r="L284" s="236"/>
      <c r="M284" s="78"/>
      <c r="N284" s="115"/>
    </row>
    <row r="285" spans="1:14" x14ac:dyDescent="0.25">
      <c r="A285" s="114"/>
      <c r="B285" s="233" t="s">
        <v>110</v>
      </c>
      <c r="C285" s="234"/>
      <c r="D285" s="235"/>
      <c r="E285" s="97">
        <v>1</v>
      </c>
      <c r="F285" s="98">
        <f>M274</f>
        <v>0.1</v>
      </c>
      <c r="G285" s="99">
        <f>F272</f>
        <v>7.8</v>
      </c>
      <c r="H285" s="100"/>
      <c r="I285" s="96">
        <f t="shared" si="10"/>
        <v>0.78</v>
      </c>
      <c r="J285" s="95"/>
      <c r="K285" s="236" t="s">
        <v>152</v>
      </c>
      <c r="L285" s="236"/>
      <c r="M285" s="78"/>
      <c r="N285" s="115"/>
    </row>
    <row r="286" spans="1:14" ht="15.75" thickBot="1" x14ac:dyDescent="0.3">
      <c r="A286" s="114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115"/>
    </row>
    <row r="287" spans="1:14" ht="15.75" thickBot="1" x14ac:dyDescent="0.3">
      <c r="A287" s="114"/>
      <c r="B287" s="249" t="s">
        <v>111</v>
      </c>
      <c r="C287" s="250"/>
      <c r="D287" s="250"/>
      <c r="E287" s="250"/>
      <c r="F287" s="250"/>
      <c r="G287" s="250"/>
      <c r="H287" s="250"/>
      <c r="I287" s="250"/>
      <c r="J287" s="107">
        <f>SUM(I279:I285)</f>
        <v>21.020000000000003</v>
      </c>
      <c r="K287" s="78" t="s">
        <v>0</v>
      </c>
      <c r="L287" s="78"/>
      <c r="M287" s="120" t="s">
        <v>0</v>
      </c>
      <c r="N287" s="121"/>
    </row>
    <row r="288" spans="1:14" ht="15.75" thickBot="1" x14ac:dyDescent="0.3">
      <c r="A288" s="117"/>
      <c r="B288" s="118"/>
      <c r="C288" s="118"/>
      <c r="D288" s="118"/>
      <c r="E288" s="118"/>
      <c r="F288" s="118"/>
      <c r="G288" s="118"/>
      <c r="H288" s="118"/>
      <c r="I288" s="118"/>
      <c r="J288" s="118"/>
      <c r="K288" s="122"/>
      <c r="L288" s="118"/>
      <c r="M288" s="118"/>
      <c r="N288" s="119"/>
    </row>
    <row r="289" spans="1:14" x14ac:dyDescent="0.25">
      <c r="A289" s="111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3"/>
    </row>
    <row r="290" spans="1:14" ht="28.5" x14ac:dyDescent="0.45">
      <c r="A290" s="114"/>
      <c r="B290" s="78"/>
      <c r="C290" s="223" t="s">
        <v>197</v>
      </c>
      <c r="D290" s="223"/>
      <c r="E290" s="223"/>
      <c r="F290" s="223"/>
      <c r="G290" s="223"/>
      <c r="H290" s="223"/>
      <c r="I290" s="78"/>
      <c r="J290" s="78"/>
      <c r="K290" s="78"/>
      <c r="L290" s="78"/>
      <c r="M290" s="78"/>
      <c r="N290" s="115"/>
    </row>
    <row r="291" spans="1:14" ht="15.75" thickBot="1" x14ac:dyDescent="0.3">
      <c r="A291" s="114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115"/>
    </row>
    <row r="292" spans="1:14" ht="16.5" thickBot="1" x14ac:dyDescent="0.3">
      <c r="A292" s="114"/>
      <c r="B292" s="224" t="s">
        <v>207</v>
      </c>
      <c r="C292" s="225"/>
      <c r="D292" s="225"/>
      <c r="E292" s="226"/>
      <c r="F292" s="224" t="s">
        <v>149</v>
      </c>
      <c r="G292" s="226"/>
      <c r="H292" s="78"/>
      <c r="I292" s="224" t="s">
        <v>113</v>
      </c>
      <c r="J292" s="225"/>
      <c r="K292" s="225"/>
      <c r="L292" s="225"/>
      <c r="M292" s="225"/>
      <c r="N292" s="226"/>
    </row>
    <row r="293" spans="1:14" x14ac:dyDescent="0.25">
      <c r="A293" s="114"/>
      <c r="B293" s="227"/>
      <c r="C293" s="228"/>
      <c r="D293" s="228"/>
      <c r="E293" s="228"/>
      <c r="F293" s="228"/>
      <c r="G293" s="229"/>
      <c r="H293" s="78"/>
      <c r="I293" s="227"/>
      <c r="J293" s="228"/>
      <c r="K293" s="228"/>
      <c r="L293" s="228"/>
      <c r="M293" s="88" t="s">
        <v>0</v>
      </c>
      <c r="N293" s="89" t="s">
        <v>114</v>
      </c>
    </row>
    <row r="294" spans="1:14" x14ac:dyDescent="0.25">
      <c r="A294" s="114"/>
      <c r="B294" s="230" t="s">
        <v>115</v>
      </c>
      <c r="C294" s="231"/>
      <c r="D294" s="232"/>
      <c r="E294" s="82" t="s">
        <v>143</v>
      </c>
      <c r="F294" s="83">
        <v>3.13</v>
      </c>
      <c r="G294" s="84" t="s">
        <v>147</v>
      </c>
      <c r="H294" s="78"/>
      <c r="I294" s="230" t="s">
        <v>124</v>
      </c>
      <c r="J294" s="231"/>
      <c r="K294" s="231"/>
      <c r="L294" s="232"/>
      <c r="M294" s="90">
        <v>1.8</v>
      </c>
      <c r="N294" s="91" t="s">
        <v>140</v>
      </c>
    </row>
    <row r="295" spans="1:14" x14ac:dyDescent="0.25">
      <c r="A295" s="114"/>
      <c r="B295" s="230" t="s">
        <v>116</v>
      </c>
      <c r="C295" s="231"/>
      <c r="D295" s="232"/>
      <c r="E295" s="82" t="s">
        <v>131</v>
      </c>
      <c r="F295" s="83">
        <v>0.13</v>
      </c>
      <c r="G295" s="84" t="s">
        <v>147</v>
      </c>
      <c r="H295" s="78"/>
      <c r="I295" s="230" t="s">
        <v>125</v>
      </c>
      <c r="J295" s="231"/>
      <c r="K295" s="231"/>
      <c r="L295" s="232"/>
      <c r="M295" s="90">
        <v>1.35</v>
      </c>
      <c r="N295" s="91" t="s">
        <v>140</v>
      </c>
    </row>
    <row r="296" spans="1:14" x14ac:dyDescent="0.25">
      <c r="A296" s="114"/>
      <c r="B296" s="230" t="s">
        <v>117</v>
      </c>
      <c r="C296" s="231"/>
      <c r="D296" s="232"/>
      <c r="E296" s="82" t="s">
        <v>132</v>
      </c>
      <c r="F296" s="83">
        <v>2.6</v>
      </c>
      <c r="G296" s="84" t="s">
        <v>147</v>
      </c>
      <c r="H296" s="78"/>
      <c r="I296" s="230" t="s">
        <v>126</v>
      </c>
      <c r="J296" s="231"/>
      <c r="K296" s="231"/>
      <c r="L296" s="232"/>
      <c r="M296" s="90">
        <v>2</v>
      </c>
      <c r="N296" s="91" t="s">
        <v>140</v>
      </c>
    </row>
    <row r="297" spans="1:14" x14ac:dyDescent="0.25">
      <c r="A297" s="114"/>
      <c r="B297" s="230" t="s">
        <v>118</v>
      </c>
      <c r="C297" s="231"/>
      <c r="D297" s="232"/>
      <c r="E297" s="82" t="s">
        <v>133</v>
      </c>
      <c r="F297" s="83">
        <v>0.01</v>
      </c>
      <c r="G297" s="84" t="s">
        <v>147</v>
      </c>
      <c r="H297" s="78"/>
      <c r="I297" s="230" t="s">
        <v>127</v>
      </c>
      <c r="J297" s="231"/>
      <c r="K297" s="231"/>
      <c r="L297" s="232"/>
      <c r="M297" s="90">
        <v>2.4</v>
      </c>
      <c r="N297" s="91" t="s">
        <v>140</v>
      </c>
    </row>
    <row r="298" spans="1:14" x14ac:dyDescent="0.25">
      <c r="A298" s="114"/>
      <c r="B298" s="230" t="s">
        <v>119</v>
      </c>
      <c r="C298" s="231"/>
      <c r="D298" s="232"/>
      <c r="E298" s="82" t="s">
        <v>134</v>
      </c>
      <c r="F298" s="83">
        <v>5.79</v>
      </c>
      <c r="G298" s="84" t="s">
        <v>148</v>
      </c>
      <c r="H298" s="78"/>
      <c r="I298" s="230" t="s">
        <v>128</v>
      </c>
      <c r="J298" s="231"/>
      <c r="K298" s="231"/>
      <c r="L298" s="232"/>
      <c r="M298" s="90">
        <v>0.02</v>
      </c>
      <c r="N298" s="91" t="s">
        <v>141</v>
      </c>
    </row>
    <row r="299" spans="1:14" x14ac:dyDescent="0.25">
      <c r="A299" s="114"/>
      <c r="B299" s="230" t="s">
        <v>120</v>
      </c>
      <c r="C299" s="231"/>
      <c r="D299" s="232"/>
      <c r="E299" s="82" t="s">
        <v>138</v>
      </c>
      <c r="F299" s="83">
        <v>0.1</v>
      </c>
      <c r="G299" s="84" t="s">
        <v>147</v>
      </c>
      <c r="H299" s="78"/>
      <c r="I299" s="230" t="s">
        <v>129</v>
      </c>
      <c r="J299" s="231"/>
      <c r="K299" s="231"/>
      <c r="L299" s="232"/>
      <c r="M299" s="90">
        <v>0.2</v>
      </c>
      <c r="N299" s="91" t="s">
        <v>142</v>
      </c>
    </row>
    <row r="300" spans="1:14" x14ac:dyDescent="0.25">
      <c r="A300" s="114"/>
      <c r="B300" s="230" t="s">
        <v>121</v>
      </c>
      <c r="C300" s="231"/>
      <c r="D300" s="232"/>
      <c r="E300" s="82" t="s">
        <v>135</v>
      </c>
      <c r="F300" s="83">
        <v>5</v>
      </c>
      <c r="G300" s="84" t="s">
        <v>170</v>
      </c>
      <c r="H300" s="78"/>
      <c r="I300" s="230" t="s">
        <v>139</v>
      </c>
      <c r="J300" s="231"/>
      <c r="K300" s="231"/>
      <c r="L300" s="232"/>
      <c r="M300" s="90">
        <v>0.1</v>
      </c>
      <c r="N300" s="91" t="s">
        <v>142</v>
      </c>
    </row>
    <row r="301" spans="1:14" ht="15.75" thickBot="1" x14ac:dyDescent="0.3">
      <c r="A301" s="114"/>
      <c r="B301" s="230" t="s">
        <v>122</v>
      </c>
      <c r="C301" s="231"/>
      <c r="D301" s="232"/>
      <c r="E301" s="82" t="s">
        <v>136</v>
      </c>
      <c r="F301" s="83">
        <v>0.3</v>
      </c>
      <c r="G301" s="84" t="s">
        <v>147</v>
      </c>
      <c r="H301" s="78"/>
      <c r="I301" s="237" t="s">
        <v>130</v>
      </c>
      <c r="J301" s="238"/>
      <c r="K301" s="238"/>
      <c r="L301" s="239"/>
      <c r="M301" s="92">
        <v>0.3</v>
      </c>
      <c r="N301" s="93" t="s">
        <v>142</v>
      </c>
    </row>
    <row r="302" spans="1:14" ht="15.75" thickBot="1" x14ac:dyDescent="0.3">
      <c r="A302" s="114"/>
      <c r="B302" s="237" t="s">
        <v>123</v>
      </c>
      <c r="C302" s="238"/>
      <c r="D302" s="239"/>
      <c r="E302" s="85" t="s">
        <v>137</v>
      </c>
      <c r="F302" s="86">
        <v>1.1000000000000001</v>
      </c>
      <c r="G302" s="87" t="s">
        <v>147</v>
      </c>
      <c r="H302" s="78"/>
      <c r="I302" s="78"/>
      <c r="J302" s="78"/>
      <c r="K302" s="78"/>
      <c r="L302" s="78"/>
      <c r="M302" s="78"/>
      <c r="N302" s="115"/>
    </row>
    <row r="303" spans="1:14" x14ac:dyDescent="0.25">
      <c r="A303" s="114"/>
      <c r="B303" s="79"/>
      <c r="C303" s="79"/>
      <c r="D303" s="79"/>
      <c r="E303" s="80"/>
      <c r="F303" s="81"/>
      <c r="G303" s="78"/>
      <c r="H303" s="78"/>
      <c r="I303" s="78"/>
      <c r="J303" s="78"/>
      <c r="K303" s="78"/>
      <c r="L303" s="78"/>
      <c r="M303" s="78"/>
      <c r="N303" s="115"/>
    </row>
    <row r="304" spans="1:14" ht="15" customHeight="1" x14ac:dyDescent="0.25">
      <c r="A304" s="114"/>
      <c r="B304" s="240" t="s">
        <v>104</v>
      </c>
      <c r="C304" s="241"/>
      <c r="D304" s="242"/>
      <c r="E304" s="246" t="s">
        <v>144</v>
      </c>
      <c r="F304" s="248" t="s">
        <v>145</v>
      </c>
      <c r="G304" s="78"/>
      <c r="H304" s="78" t="s">
        <v>0</v>
      </c>
      <c r="I304" s="78"/>
      <c r="J304" s="78"/>
      <c r="K304" s="78"/>
      <c r="L304" s="78"/>
      <c r="M304" s="78"/>
      <c r="N304" s="115"/>
    </row>
    <row r="305" spans="1:14" x14ac:dyDescent="0.25">
      <c r="A305" s="114"/>
      <c r="B305" s="243"/>
      <c r="C305" s="244"/>
      <c r="D305" s="245"/>
      <c r="E305" s="247"/>
      <c r="F305" s="248"/>
      <c r="G305" s="78"/>
      <c r="H305" s="78"/>
      <c r="I305" s="94" t="s">
        <v>146</v>
      </c>
      <c r="J305" s="78"/>
      <c r="K305" s="78"/>
      <c r="L305" s="78"/>
      <c r="M305" s="78"/>
      <c r="N305" s="115"/>
    </row>
    <row r="306" spans="1:14" x14ac:dyDescent="0.25">
      <c r="A306" s="114"/>
      <c r="B306" s="233" t="s">
        <v>105</v>
      </c>
      <c r="C306" s="234"/>
      <c r="D306" s="235"/>
      <c r="E306" s="97">
        <v>4</v>
      </c>
      <c r="F306" s="98">
        <v>1.8</v>
      </c>
      <c r="G306" s="99">
        <f>F294*F295*F296</f>
        <v>1.0579400000000001</v>
      </c>
      <c r="H306" s="100"/>
      <c r="I306" s="96">
        <f>ROUND(E306*F306*G306,2)</f>
        <v>7.62</v>
      </c>
      <c r="J306" s="95"/>
      <c r="K306" s="236" t="s">
        <v>156</v>
      </c>
      <c r="L306" s="236"/>
      <c r="M306" s="78"/>
      <c r="N306" s="115"/>
    </row>
    <row r="307" spans="1:14" x14ac:dyDescent="0.25">
      <c r="A307" s="114"/>
      <c r="B307" s="233" t="s">
        <v>112</v>
      </c>
      <c r="C307" s="234"/>
      <c r="D307" s="235"/>
      <c r="E307" s="97">
        <v>4</v>
      </c>
      <c r="F307" s="98">
        <f>M296</f>
        <v>2</v>
      </c>
      <c r="G307" s="99">
        <f>F294*F296*2*F297</f>
        <v>0.16275999999999999</v>
      </c>
      <c r="H307" s="100"/>
      <c r="I307" s="96">
        <f t="shared" ref="I307:I312" si="11">ROUND(E307*F307*G307,2)</f>
        <v>1.3</v>
      </c>
      <c r="J307" s="95" t="s">
        <v>0</v>
      </c>
      <c r="K307" s="236" t="s">
        <v>150</v>
      </c>
      <c r="L307" s="236"/>
      <c r="M307" s="78"/>
      <c r="N307" s="115"/>
    </row>
    <row r="308" spans="1:14" x14ac:dyDescent="0.25">
      <c r="A308" s="114"/>
      <c r="B308" s="233" t="s">
        <v>106</v>
      </c>
      <c r="C308" s="234"/>
      <c r="D308" s="235"/>
      <c r="E308" s="97">
        <v>4</v>
      </c>
      <c r="F308" s="98">
        <f>M297</f>
        <v>2.4</v>
      </c>
      <c r="G308" s="99">
        <f>F295*F301*F302/2</f>
        <v>2.145E-2</v>
      </c>
      <c r="H308" s="100"/>
      <c r="I308" s="96">
        <f t="shared" si="11"/>
        <v>0.21</v>
      </c>
      <c r="J308" s="95"/>
      <c r="K308" s="236" t="s">
        <v>151</v>
      </c>
      <c r="L308" s="236"/>
      <c r="M308" s="78"/>
      <c r="N308" s="115"/>
    </row>
    <row r="309" spans="1:14" x14ac:dyDescent="0.25">
      <c r="A309" s="114"/>
      <c r="B309" s="233" t="s">
        <v>107</v>
      </c>
      <c r="C309" s="234" t="s">
        <v>0</v>
      </c>
      <c r="D309" s="235" t="s">
        <v>0</v>
      </c>
      <c r="E309" s="97">
        <v>4</v>
      </c>
      <c r="F309" s="98">
        <f>M297</f>
        <v>2.4</v>
      </c>
      <c r="G309" s="99">
        <f>F299*F298</f>
        <v>0.57900000000000007</v>
      </c>
      <c r="H309" s="100"/>
      <c r="I309" s="96">
        <f t="shared" si="11"/>
        <v>5.56</v>
      </c>
      <c r="J309" s="95"/>
      <c r="K309" s="236" t="s">
        <v>155</v>
      </c>
      <c r="L309" s="236"/>
      <c r="M309" s="78"/>
      <c r="N309" s="115"/>
    </row>
    <row r="310" spans="1:14" x14ac:dyDescent="0.25">
      <c r="A310" s="114"/>
      <c r="B310" s="233" t="s">
        <v>108</v>
      </c>
      <c r="C310" s="234"/>
      <c r="D310" s="235"/>
      <c r="E310" s="97">
        <v>3</v>
      </c>
      <c r="F310" s="98">
        <f>M298</f>
        <v>0.02</v>
      </c>
      <c r="G310" s="99">
        <f>F300*F298</f>
        <v>28.95</v>
      </c>
      <c r="H310" s="100"/>
      <c r="I310" s="96">
        <f t="shared" si="11"/>
        <v>1.74</v>
      </c>
      <c r="J310" s="95"/>
      <c r="K310" s="236" t="s">
        <v>154</v>
      </c>
      <c r="L310" s="236"/>
      <c r="M310" s="78"/>
      <c r="N310" s="115"/>
    </row>
    <row r="311" spans="1:14" x14ac:dyDescent="0.25">
      <c r="A311" s="114"/>
      <c r="B311" s="233" t="s">
        <v>109</v>
      </c>
      <c r="C311" s="234"/>
      <c r="D311" s="235"/>
      <c r="E311" s="97">
        <v>3</v>
      </c>
      <c r="F311" s="98">
        <f>M299</f>
        <v>0.2</v>
      </c>
      <c r="G311" s="99">
        <f>F298</f>
        <v>5.79</v>
      </c>
      <c r="H311" s="100"/>
      <c r="I311" s="96">
        <f t="shared" si="11"/>
        <v>3.47</v>
      </c>
      <c r="J311" s="95"/>
      <c r="K311" s="236" t="s">
        <v>153</v>
      </c>
      <c r="L311" s="236"/>
      <c r="M311" s="78"/>
      <c r="N311" s="115"/>
    </row>
    <row r="312" spans="1:14" x14ac:dyDescent="0.25">
      <c r="A312" s="114"/>
      <c r="B312" s="233" t="s">
        <v>110</v>
      </c>
      <c r="C312" s="234"/>
      <c r="D312" s="235"/>
      <c r="E312" s="97">
        <v>1</v>
      </c>
      <c r="F312" s="98">
        <f>M300</f>
        <v>0.1</v>
      </c>
      <c r="G312" s="99">
        <f>F298</f>
        <v>5.79</v>
      </c>
      <c r="H312" s="100"/>
      <c r="I312" s="96">
        <f t="shared" si="11"/>
        <v>0.57999999999999996</v>
      </c>
      <c r="J312" s="95"/>
      <c r="K312" s="236" t="s">
        <v>152</v>
      </c>
      <c r="L312" s="236"/>
      <c r="M312" s="78"/>
      <c r="N312" s="115"/>
    </row>
    <row r="313" spans="1:14" ht="15.75" thickBot="1" x14ac:dyDescent="0.3">
      <c r="A313" s="114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115"/>
    </row>
    <row r="314" spans="1:14" ht="15.75" thickBot="1" x14ac:dyDescent="0.3">
      <c r="A314" s="114"/>
      <c r="B314" s="249" t="s">
        <v>111</v>
      </c>
      <c r="C314" s="250"/>
      <c r="D314" s="250"/>
      <c r="E314" s="250"/>
      <c r="F314" s="250"/>
      <c r="G314" s="250"/>
      <c r="H314" s="250"/>
      <c r="I314" s="250"/>
      <c r="J314" s="107">
        <f>SUM(I306:I312)</f>
        <v>20.479999999999997</v>
      </c>
      <c r="K314" s="78" t="s">
        <v>0</v>
      </c>
      <c r="L314" s="78"/>
      <c r="M314" s="120" t="s">
        <v>0</v>
      </c>
      <c r="N314" s="121"/>
    </row>
    <row r="315" spans="1:14" ht="15.75" thickBot="1" x14ac:dyDescent="0.3">
      <c r="A315" s="117"/>
      <c r="B315" s="118"/>
      <c r="C315" s="118"/>
      <c r="D315" s="118"/>
      <c r="E315" s="118"/>
      <c r="F315" s="118"/>
      <c r="G315" s="118"/>
      <c r="H315" s="118"/>
      <c r="I315" s="118"/>
      <c r="J315" s="118"/>
      <c r="K315" s="122"/>
      <c r="L315" s="118"/>
      <c r="M315" s="118"/>
      <c r="N315" s="119"/>
    </row>
    <row r="316" spans="1:14" x14ac:dyDescent="0.25">
      <c r="A316" s="111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3"/>
    </row>
    <row r="317" spans="1:14" ht="28.5" x14ac:dyDescent="0.45">
      <c r="A317" s="114"/>
      <c r="B317" s="78"/>
      <c r="C317" s="223" t="s">
        <v>198</v>
      </c>
      <c r="D317" s="223"/>
      <c r="E317" s="223"/>
      <c r="F317" s="223"/>
      <c r="G317" s="223"/>
      <c r="H317" s="223"/>
      <c r="I317" s="78"/>
      <c r="J317" s="78"/>
      <c r="K317" s="78"/>
      <c r="L317" s="78"/>
      <c r="M317" s="78"/>
      <c r="N317" s="115"/>
    </row>
    <row r="318" spans="1:14" ht="15.75" thickBot="1" x14ac:dyDescent="0.3">
      <c r="A318" s="114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115"/>
    </row>
    <row r="319" spans="1:14" ht="16.5" thickBot="1" x14ac:dyDescent="0.3">
      <c r="A319" s="114"/>
      <c r="B319" s="224" t="s">
        <v>207</v>
      </c>
      <c r="C319" s="225"/>
      <c r="D319" s="225"/>
      <c r="E319" s="226"/>
      <c r="F319" s="224" t="s">
        <v>149</v>
      </c>
      <c r="G319" s="226"/>
      <c r="H319" s="78"/>
      <c r="I319" s="224" t="s">
        <v>113</v>
      </c>
      <c r="J319" s="225"/>
      <c r="K319" s="225"/>
      <c r="L319" s="225"/>
      <c r="M319" s="225"/>
      <c r="N319" s="226"/>
    </row>
    <row r="320" spans="1:14" x14ac:dyDescent="0.25">
      <c r="A320" s="114"/>
      <c r="B320" s="227"/>
      <c r="C320" s="228"/>
      <c r="D320" s="228"/>
      <c r="E320" s="228"/>
      <c r="F320" s="228"/>
      <c r="G320" s="229"/>
      <c r="H320" s="78"/>
      <c r="I320" s="227"/>
      <c r="J320" s="228"/>
      <c r="K320" s="228"/>
      <c r="L320" s="228"/>
      <c r="M320" s="88" t="s">
        <v>0</v>
      </c>
      <c r="N320" s="89" t="s">
        <v>114</v>
      </c>
    </row>
    <row r="321" spans="1:14" x14ac:dyDescent="0.25">
      <c r="A321" s="114"/>
      <c r="B321" s="230" t="s">
        <v>115</v>
      </c>
      <c r="C321" s="231"/>
      <c r="D321" s="232"/>
      <c r="E321" s="82" t="s">
        <v>143</v>
      </c>
      <c r="F321" s="83">
        <v>3.07</v>
      </c>
      <c r="G321" s="84" t="s">
        <v>147</v>
      </c>
      <c r="H321" s="78"/>
      <c r="I321" s="230" t="s">
        <v>124</v>
      </c>
      <c r="J321" s="231"/>
      <c r="K321" s="231"/>
      <c r="L321" s="232"/>
      <c r="M321" s="90">
        <v>1.8</v>
      </c>
      <c r="N321" s="91" t="s">
        <v>140</v>
      </c>
    </row>
    <row r="322" spans="1:14" x14ac:dyDescent="0.25">
      <c r="A322" s="114"/>
      <c r="B322" s="230" t="s">
        <v>116</v>
      </c>
      <c r="C322" s="231"/>
      <c r="D322" s="232"/>
      <c r="E322" s="82" t="s">
        <v>131</v>
      </c>
      <c r="F322" s="83">
        <v>0.13</v>
      </c>
      <c r="G322" s="84" t="s">
        <v>147</v>
      </c>
      <c r="H322" s="78"/>
      <c r="I322" s="230" t="s">
        <v>125</v>
      </c>
      <c r="J322" s="231"/>
      <c r="K322" s="231"/>
      <c r="L322" s="232"/>
      <c r="M322" s="90">
        <v>1.35</v>
      </c>
      <c r="N322" s="91" t="s">
        <v>140</v>
      </c>
    </row>
    <row r="323" spans="1:14" x14ac:dyDescent="0.25">
      <c r="A323" s="114"/>
      <c r="B323" s="230" t="s">
        <v>117</v>
      </c>
      <c r="C323" s="231"/>
      <c r="D323" s="232"/>
      <c r="E323" s="82" t="s">
        <v>132</v>
      </c>
      <c r="F323" s="83">
        <v>2.6</v>
      </c>
      <c r="G323" s="84" t="s">
        <v>147</v>
      </c>
      <c r="H323" s="78"/>
      <c r="I323" s="230" t="s">
        <v>126</v>
      </c>
      <c r="J323" s="231"/>
      <c r="K323" s="231"/>
      <c r="L323" s="232"/>
      <c r="M323" s="90">
        <v>2</v>
      </c>
      <c r="N323" s="91" t="s">
        <v>140</v>
      </c>
    </row>
    <row r="324" spans="1:14" x14ac:dyDescent="0.25">
      <c r="A324" s="114"/>
      <c r="B324" s="230" t="s">
        <v>118</v>
      </c>
      <c r="C324" s="231"/>
      <c r="D324" s="232"/>
      <c r="E324" s="82" t="s">
        <v>133</v>
      </c>
      <c r="F324" s="83">
        <v>0.01</v>
      </c>
      <c r="G324" s="84" t="s">
        <v>147</v>
      </c>
      <c r="H324" s="78"/>
      <c r="I324" s="230" t="s">
        <v>127</v>
      </c>
      <c r="J324" s="231"/>
      <c r="K324" s="231"/>
      <c r="L324" s="232"/>
      <c r="M324" s="90">
        <v>2.4</v>
      </c>
      <c r="N324" s="91" t="s">
        <v>140</v>
      </c>
    </row>
    <row r="325" spans="1:14" x14ac:dyDescent="0.25">
      <c r="A325" s="114"/>
      <c r="B325" s="230" t="s">
        <v>119</v>
      </c>
      <c r="C325" s="231"/>
      <c r="D325" s="232"/>
      <c r="E325" s="82" t="s">
        <v>134</v>
      </c>
      <c r="F325" s="83">
        <v>2.88</v>
      </c>
      <c r="G325" s="84" t="s">
        <v>148</v>
      </c>
      <c r="H325" s="78"/>
      <c r="I325" s="230" t="s">
        <v>128</v>
      </c>
      <c r="J325" s="231"/>
      <c r="K325" s="231"/>
      <c r="L325" s="232"/>
      <c r="M325" s="90">
        <v>0.02</v>
      </c>
      <c r="N325" s="91" t="s">
        <v>141</v>
      </c>
    </row>
    <row r="326" spans="1:14" x14ac:dyDescent="0.25">
      <c r="A326" s="114"/>
      <c r="B326" s="230" t="s">
        <v>120</v>
      </c>
      <c r="C326" s="231"/>
      <c r="D326" s="232"/>
      <c r="E326" s="82" t="s">
        <v>138</v>
      </c>
      <c r="F326" s="83">
        <v>0.1</v>
      </c>
      <c r="G326" s="84" t="s">
        <v>147</v>
      </c>
      <c r="H326" s="78"/>
      <c r="I326" s="230" t="s">
        <v>129</v>
      </c>
      <c r="J326" s="231"/>
      <c r="K326" s="231"/>
      <c r="L326" s="232"/>
      <c r="M326" s="90">
        <v>0.2</v>
      </c>
      <c r="N326" s="91" t="s">
        <v>142</v>
      </c>
    </row>
    <row r="327" spans="1:14" x14ac:dyDescent="0.25">
      <c r="A327" s="114"/>
      <c r="B327" s="230" t="s">
        <v>121</v>
      </c>
      <c r="C327" s="231"/>
      <c r="D327" s="232"/>
      <c r="E327" s="82" t="s">
        <v>135</v>
      </c>
      <c r="F327" s="83">
        <v>5</v>
      </c>
      <c r="G327" s="84" t="s">
        <v>170</v>
      </c>
      <c r="H327" s="78"/>
      <c r="I327" s="230" t="s">
        <v>139</v>
      </c>
      <c r="J327" s="231"/>
      <c r="K327" s="231"/>
      <c r="L327" s="232"/>
      <c r="M327" s="90">
        <v>0.1</v>
      </c>
      <c r="N327" s="91" t="s">
        <v>142</v>
      </c>
    </row>
    <row r="328" spans="1:14" ht="15.75" thickBot="1" x14ac:dyDescent="0.3">
      <c r="A328" s="114"/>
      <c r="B328" s="230" t="s">
        <v>122</v>
      </c>
      <c r="C328" s="231"/>
      <c r="D328" s="232"/>
      <c r="E328" s="82" t="s">
        <v>136</v>
      </c>
      <c r="F328" s="83">
        <v>0.3</v>
      </c>
      <c r="G328" s="84" t="s">
        <v>147</v>
      </c>
      <c r="H328" s="78"/>
      <c r="I328" s="237" t="s">
        <v>130</v>
      </c>
      <c r="J328" s="238"/>
      <c r="K328" s="238"/>
      <c r="L328" s="239"/>
      <c r="M328" s="92">
        <v>0.3</v>
      </c>
      <c r="N328" s="93" t="s">
        <v>142</v>
      </c>
    </row>
    <row r="329" spans="1:14" x14ac:dyDescent="0.25">
      <c r="A329" s="114"/>
      <c r="B329" s="79"/>
      <c r="C329" s="79"/>
      <c r="D329" s="79"/>
      <c r="E329" s="80"/>
      <c r="F329" s="81"/>
      <c r="G329" s="78"/>
      <c r="H329" s="78"/>
      <c r="I329" s="78"/>
      <c r="J329" s="78"/>
      <c r="K329" s="78"/>
      <c r="L329" s="78"/>
      <c r="M329" s="78"/>
      <c r="N329" s="115"/>
    </row>
    <row r="330" spans="1:14" ht="15" customHeight="1" x14ac:dyDescent="0.25">
      <c r="A330" s="114"/>
      <c r="B330" s="240" t="s">
        <v>104</v>
      </c>
      <c r="C330" s="241"/>
      <c r="D330" s="242"/>
      <c r="E330" s="246" t="s">
        <v>144</v>
      </c>
      <c r="F330" s="248" t="s">
        <v>145</v>
      </c>
      <c r="G330" s="78"/>
      <c r="H330" s="78" t="s">
        <v>0</v>
      </c>
      <c r="I330" s="78"/>
      <c r="J330" s="78"/>
      <c r="K330" s="78"/>
      <c r="L330" s="78"/>
      <c r="M330" s="78"/>
      <c r="N330" s="115"/>
    </row>
    <row r="331" spans="1:14" x14ac:dyDescent="0.25">
      <c r="A331" s="114"/>
      <c r="B331" s="243"/>
      <c r="C331" s="244"/>
      <c r="D331" s="245"/>
      <c r="E331" s="247"/>
      <c r="F331" s="248"/>
      <c r="G331" s="78"/>
      <c r="H331" s="78"/>
      <c r="I331" s="94" t="s">
        <v>146</v>
      </c>
      <c r="J331" s="78"/>
      <c r="K331" s="78"/>
      <c r="L331" s="78"/>
      <c r="M331" s="78"/>
      <c r="N331" s="115"/>
    </row>
    <row r="332" spans="1:14" x14ac:dyDescent="0.25">
      <c r="A332" s="114"/>
      <c r="B332" s="233" t="s">
        <v>105</v>
      </c>
      <c r="C332" s="234"/>
      <c r="D332" s="235"/>
      <c r="E332" s="97">
        <v>4</v>
      </c>
      <c r="F332" s="98">
        <v>1.8</v>
      </c>
      <c r="G332" s="99">
        <f>F321*F322*F323</f>
        <v>1.03766</v>
      </c>
      <c r="H332" s="100"/>
      <c r="I332" s="96">
        <f>ROUND(E332*F332*G332,2)</f>
        <v>7.47</v>
      </c>
      <c r="J332" s="95"/>
      <c r="K332" s="236" t="s">
        <v>156</v>
      </c>
      <c r="L332" s="236"/>
      <c r="M332" s="78"/>
      <c r="N332" s="115"/>
    </row>
    <row r="333" spans="1:14" x14ac:dyDescent="0.25">
      <c r="A333" s="114"/>
      <c r="B333" s="233" t="s">
        <v>112</v>
      </c>
      <c r="C333" s="234"/>
      <c r="D333" s="235"/>
      <c r="E333" s="97">
        <v>4</v>
      </c>
      <c r="F333" s="98">
        <f>M323</f>
        <v>2</v>
      </c>
      <c r="G333" s="99">
        <f>F321*F323*2*F324</f>
        <v>0.15964</v>
      </c>
      <c r="H333" s="100"/>
      <c r="I333" s="96">
        <f t="shared" ref="I333:I338" si="12">ROUND(E333*F333*G333,2)</f>
        <v>1.28</v>
      </c>
      <c r="J333" s="95" t="s">
        <v>0</v>
      </c>
      <c r="K333" s="236" t="s">
        <v>150</v>
      </c>
      <c r="L333" s="236"/>
      <c r="M333" s="78"/>
      <c r="N333" s="115"/>
    </row>
    <row r="334" spans="1:14" x14ac:dyDescent="0.25">
      <c r="A334" s="114"/>
      <c r="B334" s="233" t="s">
        <v>106</v>
      </c>
      <c r="C334" s="234"/>
      <c r="D334" s="235"/>
      <c r="E334" s="97">
        <v>4</v>
      </c>
      <c r="F334" s="98">
        <f>M324</f>
        <v>2.4</v>
      </c>
      <c r="G334" s="99">
        <f>F322*F328</f>
        <v>3.9E-2</v>
      </c>
      <c r="H334" s="100"/>
      <c r="I334" s="96">
        <f t="shared" si="12"/>
        <v>0.37</v>
      </c>
      <c r="J334" s="95"/>
      <c r="K334" s="236" t="s">
        <v>151</v>
      </c>
      <c r="L334" s="236"/>
      <c r="M334" s="78"/>
      <c r="N334" s="115"/>
    </row>
    <row r="335" spans="1:14" x14ac:dyDescent="0.25">
      <c r="A335" s="114"/>
      <c r="B335" s="233" t="s">
        <v>107</v>
      </c>
      <c r="C335" s="234" t="s">
        <v>0</v>
      </c>
      <c r="D335" s="235" t="s">
        <v>0</v>
      </c>
      <c r="E335" s="97">
        <v>4</v>
      </c>
      <c r="F335" s="98">
        <f>M324</f>
        <v>2.4</v>
      </c>
      <c r="G335" s="99">
        <f>F326*F325</f>
        <v>0.28799999999999998</v>
      </c>
      <c r="H335" s="100"/>
      <c r="I335" s="96">
        <f t="shared" si="12"/>
        <v>2.76</v>
      </c>
      <c r="J335" s="95"/>
      <c r="K335" s="236" t="s">
        <v>155</v>
      </c>
      <c r="L335" s="236"/>
      <c r="M335" s="78"/>
      <c r="N335" s="115"/>
    </row>
    <row r="336" spans="1:14" x14ac:dyDescent="0.25">
      <c r="A336" s="114"/>
      <c r="B336" s="233" t="s">
        <v>108</v>
      </c>
      <c r="C336" s="234"/>
      <c r="D336" s="235"/>
      <c r="E336" s="97">
        <v>3</v>
      </c>
      <c r="F336" s="98">
        <f>M325</f>
        <v>0.02</v>
      </c>
      <c r="G336" s="99">
        <f>F327*F325</f>
        <v>14.399999999999999</v>
      </c>
      <c r="H336" s="100"/>
      <c r="I336" s="96">
        <f t="shared" si="12"/>
        <v>0.86</v>
      </c>
      <c r="J336" s="95"/>
      <c r="K336" s="236" t="s">
        <v>154</v>
      </c>
      <c r="L336" s="236"/>
      <c r="M336" s="78"/>
      <c r="N336" s="115"/>
    </row>
    <row r="337" spans="1:14" x14ac:dyDescent="0.25">
      <c r="A337" s="114"/>
      <c r="B337" s="233" t="s">
        <v>109</v>
      </c>
      <c r="C337" s="234"/>
      <c r="D337" s="235"/>
      <c r="E337" s="97">
        <v>3</v>
      </c>
      <c r="F337" s="98">
        <f>M326</f>
        <v>0.2</v>
      </c>
      <c r="G337" s="99">
        <f>F325</f>
        <v>2.88</v>
      </c>
      <c r="H337" s="100"/>
      <c r="I337" s="96">
        <f t="shared" si="12"/>
        <v>1.73</v>
      </c>
      <c r="J337" s="95"/>
      <c r="K337" s="236" t="s">
        <v>153</v>
      </c>
      <c r="L337" s="236"/>
      <c r="M337" s="78"/>
      <c r="N337" s="115"/>
    </row>
    <row r="338" spans="1:14" x14ac:dyDescent="0.25">
      <c r="A338" s="114"/>
      <c r="B338" s="233" t="s">
        <v>110</v>
      </c>
      <c r="C338" s="234"/>
      <c r="D338" s="235"/>
      <c r="E338" s="97">
        <v>1</v>
      </c>
      <c r="F338" s="98">
        <f>M327</f>
        <v>0.1</v>
      </c>
      <c r="G338" s="99">
        <f>F325</f>
        <v>2.88</v>
      </c>
      <c r="H338" s="100"/>
      <c r="I338" s="96">
        <f t="shared" si="12"/>
        <v>0.28999999999999998</v>
      </c>
      <c r="J338" s="95"/>
      <c r="K338" s="236" t="s">
        <v>152</v>
      </c>
      <c r="L338" s="236"/>
      <c r="M338" s="78"/>
      <c r="N338" s="115"/>
    </row>
    <row r="339" spans="1:14" ht="15.75" thickBot="1" x14ac:dyDescent="0.3">
      <c r="A339" s="114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115"/>
    </row>
    <row r="340" spans="1:14" ht="15.75" thickBot="1" x14ac:dyDescent="0.3">
      <c r="A340" s="114"/>
      <c r="B340" s="249" t="s">
        <v>111</v>
      </c>
      <c r="C340" s="250"/>
      <c r="D340" s="250"/>
      <c r="E340" s="250"/>
      <c r="F340" s="250"/>
      <c r="G340" s="250"/>
      <c r="H340" s="250"/>
      <c r="I340" s="250"/>
      <c r="J340" s="107">
        <f>SUM(I332:I338)</f>
        <v>14.759999999999998</v>
      </c>
      <c r="K340" s="78" t="s">
        <v>0</v>
      </c>
      <c r="L340" s="78"/>
      <c r="M340" s="120" t="s">
        <v>0</v>
      </c>
      <c r="N340" s="121"/>
    </row>
    <row r="341" spans="1:14" ht="15.75" thickBot="1" x14ac:dyDescent="0.3">
      <c r="A341" s="117"/>
      <c r="B341" s="118"/>
      <c r="C341" s="118"/>
      <c r="D341" s="118"/>
      <c r="E341" s="118"/>
      <c r="F341" s="118"/>
      <c r="G341" s="118"/>
      <c r="H341" s="118"/>
      <c r="I341" s="118"/>
      <c r="J341" s="118"/>
      <c r="K341" s="122"/>
      <c r="L341" s="118"/>
      <c r="M341" s="118"/>
      <c r="N341" s="119"/>
    </row>
    <row r="342" spans="1:14" x14ac:dyDescent="0.25">
      <c r="A342" s="11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3"/>
    </row>
    <row r="343" spans="1:14" ht="28.5" x14ac:dyDescent="0.45">
      <c r="A343" s="114"/>
      <c r="B343" s="78"/>
      <c r="C343" s="223" t="s">
        <v>199</v>
      </c>
      <c r="D343" s="223"/>
      <c r="E343" s="223"/>
      <c r="F343" s="223"/>
      <c r="G343" s="223"/>
      <c r="H343" s="223"/>
      <c r="I343" s="78"/>
      <c r="J343" s="78"/>
      <c r="K343" s="78"/>
      <c r="L343" s="78"/>
      <c r="M343" s="78"/>
      <c r="N343" s="115"/>
    </row>
    <row r="344" spans="1:14" ht="15.75" thickBot="1" x14ac:dyDescent="0.3">
      <c r="A344" s="114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115"/>
    </row>
    <row r="345" spans="1:14" ht="16.5" thickBot="1" x14ac:dyDescent="0.3">
      <c r="A345" s="114"/>
      <c r="B345" s="224" t="s">
        <v>207</v>
      </c>
      <c r="C345" s="225"/>
      <c r="D345" s="225"/>
      <c r="E345" s="226"/>
      <c r="F345" s="224" t="s">
        <v>149</v>
      </c>
      <c r="G345" s="226"/>
      <c r="H345" s="78"/>
      <c r="I345" s="224" t="s">
        <v>113</v>
      </c>
      <c r="J345" s="225"/>
      <c r="K345" s="225"/>
      <c r="L345" s="225"/>
      <c r="M345" s="225"/>
      <c r="N345" s="226"/>
    </row>
    <row r="346" spans="1:14" x14ac:dyDescent="0.25">
      <c r="A346" s="114"/>
      <c r="B346" s="227"/>
      <c r="C346" s="228"/>
      <c r="D346" s="228"/>
      <c r="E346" s="228"/>
      <c r="F346" s="228"/>
      <c r="G346" s="229"/>
      <c r="H346" s="78"/>
      <c r="I346" s="227"/>
      <c r="J346" s="228"/>
      <c r="K346" s="228"/>
      <c r="L346" s="228"/>
      <c r="M346" s="88" t="s">
        <v>0</v>
      </c>
      <c r="N346" s="89" t="s">
        <v>114</v>
      </c>
    </row>
    <row r="347" spans="1:14" x14ac:dyDescent="0.25">
      <c r="A347" s="114"/>
      <c r="B347" s="230" t="s">
        <v>115</v>
      </c>
      <c r="C347" s="231"/>
      <c r="D347" s="232"/>
      <c r="E347" s="82" t="s">
        <v>143</v>
      </c>
      <c r="F347" s="83">
        <v>2.48</v>
      </c>
      <c r="G347" s="84" t="s">
        <v>147</v>
      </c>
      <c r="H347" s="78"/>
      <c r="I347" s="230" t="s">
        <v>124</v>
      </c>
      <c r="J347" s="231"/>
      <c r="K347" s="231"/>
      <c r="L347" s="232"/>
      <c r="M347" s="90">
        <v>1.8</v>
      </c>
      <c r="N347" s="91" t="s">
        <v>140</v>
      </c>
    </row>
    <row r="348" spans="1:14" x14ac:dyDescent="0.25">
      <c r="A348" s="114"/>
      <c r="B348" s="230" t="s">
        <v>116</v>
      </c>
      <c r="C348" s="231"/>
      <c r="D348" s="232"/>
      <c r="E348" s="82" t="s">
        <v>131</v>
      </c>
      <c r="F348" s="83">
        <v>0.13</v>
      </c>
      <c r="G348" s="84" t="s">
        <v>147</v>
      </c>
      <c r="H348" s="78"/>
      <c r="I348" s="230" t="s">
        <v>125</v>
      </c>
      <c r="J348" s="231"/>
      <c r="K348" s="231"/>
      <c r="L348" s="232"/>
      <c r="M348" s="90">
        <v>1.35</v>
      </c>
      <c r="N348" s="91" t="s">
        <v>140</v>
      </c>
    </row>
    <row r="349" spans="1:14" x14ac:dyDescent="0.25">
      <c r="A349" s="114"/>
      <c r="B349" s="230" t="s">
        <v>117</v>
      </c>
      <c r="C349" s="231"/>
      <c r="D349" s="232"/>
      <c r="E349" s="82" t="s">
        <v>132</v>
      </c>
      <c r="F349" s="83">
        <v>2.6</v>
      </c>
      <c r="G349" s="84" t="s">
        <v>147</v>
      </c>
      <c r="H349" s="78"/>
      <c r="I349" s="230" t="s">
        <v>126</v>
      </c>
      <c r="J349" s="231"/>
      <c r="K349" s="231"/>
      <c r="L349" s="232"/>
      <c r="M349" s="90">
        <v>2</v>
      </c>
      <c r="N349" s="91" t="s">
        <v>140</v>
      </c>
    </row>
    <row r="350" spans="1:14" x14ac:dyDescent="0.25">
      <c r="A350" s="114"/>
      <c r="B350" s="230" t="s">
        <v>118</v>
      </c>
      <c r="C350" s="231"/>
      <c r="D350" s="232"/>
      <c r="E350" s="82" t="s">
        <v>133</v>
      </c>
      <c r="F350" s="83">
        <v>0.01</v>
      </c>
      <c r="G350" s="84" t="s">
        <v>147</v>
      </c>
      <c r="H350" s="78"/>
      <c r="I350" s="230" t="s">
        <v>127</v>
      </c>
      <c r="J350" s="231"/>
      <c r="K350" s="231"/>
      <c r="L350" s="232"/>
      <c r="M350" s="90">
        <v>2.4</v>
      </c>
      <c r="N350" s="91" t="s">
        <v>140</v>
      </c>
    </row>
    <row r="351" spans="1:14" x14ac:dyDescent="0.25">
      <c r="A351" s="114"/>
      <c r="B351" s="230" t="s">
        <v>119</v>
      </c>
      <c r="C351" s="231"/>
      <c r="D351" s="232"/>
      <c r="E351" s="82" t="s">
        <v>134</v>
      </c>
      <c r="F351" s="83">
        <v>1.72</v>
      </c>
      <c r="G351" s="84" t="s">
        <v>148</v>
      </c>
      <c r="H351" s="78"/>
      <c r="I351" s="230" t="s">
        <v>128</v>
      </c>
      <c r="J351" s="231"/>
      <c r="K351" s="231"/>
      <c r="L351" s="232"/>
      <c r="M351" s="90">
        <v>0.02</v>
      </c>
      <c r="N351" s="91" t="s">
        <v>141</v>
      </c>
    </row>
    <row r="352" spans="1:14" x14ac:dyDescent="0.25">
      <c r="A352" s="114"/>
      <c r="B352" s="230" t="s">
        <v>120</v>
      </c>
      <c r="C352" s="231"/>
      <c r="D352" s="232"/>
      <c r="E352" s="82" t="s">
        <v>138</v>
      </c>
      <c r="F352" s="83">
        <v>0.1</v>
      </c>
      <c r="G352" s="84" t="s">
        <v>147</v>
      </c>
      <c r="H352" s="78"/>
      <c r="I352" s="230" t="s">
        <v>129</v>
      </c>
      <c r="J352" s="231"/>
      <c r="K352" s="231"/>
      <c r="L352" s="232"/>
      <c r="M352" s="90">
        <v>0.2</v>
      </c>
      <c r="N352" s="91" t="s">
        <v>142</v>
      </c>
    </row>
    <row r="353" spans="1:14" x14ac:dyDescent="0.25">
      <c r="A353" s="114"/>
      <c r="B353" s="230" t="s">
        <v>121</v>
      </c>
      <c r="C353" s="231"/>
      <c r="D353" s="232"/>
      <c r="E353" s="82" t="s">
        <v>135</v>
      </c>
      <c r="F353" s="83">
        <v>5</v>
      </c>
      <c r="G353" s="84" t="s">
        <v>170</v>
      </c>
      <c r="H353" s="78"/>
      <c r="I353" s="230" t="s">
        <v>139</v>
      </c>
      <c r="J353" s="231"/>
      <c r="K353" s="231"/>
      <c r="L353" s="232"/>
      <c r="M353" s="90">
        <v>0.1</v>
      </c>
      <c r="N353" s="91" t="s">
        <v>142</v>
      </c>
    </row>
    <row r="354" spans="1:14" ht="15.75" thickBot="1" x14ac:dyDescent="0.3">
      <c r="A354" s="114"/>
      <c r="B354" s="230" t="s">
        <v>122</v>
      </c>
      <c r="C354" s="231"/>
      <c r="D354" s="232"/>
      <c r="E354" s="82" t="s">
        <v>136</v>
      </c>
      <c r="F354" s="83">
        <v>0.3</v>
      </c>
      <c r="G354" s="84" t="s">
        <v>147</v>
      </c>
      <c r="H354" s="78"/>
      <c r="I354" s="237" t="s">
        <v>130</v>
      </c>
      <c r="J354" s="238"/>
      <c r="K354" s="238"/>
      <c r="L354" s="239"/>
      <c r="M354" s="92">
        <v>0.3</v>
      </c>
      <c r="N354" s="93" t="s">
        <v>142</v>
      </c>
    </row>
    <row r="355" spans="1:14" x14ac:dyDescent="0.25">
      <c r="A355" s="114"/>
      <c r="B355" s="79"/>
      <c r="C355" s="79"/>
      <c r="D355" s="79"/>
      <c r="E355" s="80"/>
      <c r="F355" s="81"/>
      <c r="G355" s="78"/>
      <c r="H355" s="78"/>
      <c r="I355" s="78"/>
      <c r="J355" s="78"/>
      <c r="K355" s="78"/>
      <c r="L355" s="78"/>
      <c r="M355" s="78"/>
      <c r="N355" s="115"/>
    </row>
    <row r="356" spans="1:14" ht="15" customHeight="1" x14ac:dyDescent="0.25">
      <c r="A356" s="114"/>
      <c r="B356" s="240" t="s">
        <v>104</v>
      </c>
      <c r="C356" s="241"/>
      <c r="D356" s="242"/>
      <c r="E356" s="246" t="s">
        <v>144</v>
      </c>
      <c r="F356" s="248" t="s">
        <v>145</v>
      </c>
      <c r="G356" s="78"/>
      <c r="H356" s="78" t="s">
        <v>0</v>
      </c>
      <c r="I356" s="78"/>
      <c r="J356" s="78"/>
      <c r="K356" s="78"/>
      <c r="L356" s="78"/>
      <c r="M356" s="78"/>
      <c r="N356" s="115"/>
    </row>
    <row r="357" spans="1:14" x14ac:dyDescent="0.25">
      <c r="A357" s="114"/>
      <c r="B357" s="243"/>
      <c r="C357" s="244"/>
      <c r="D357" s="245"/>
      <c r="E357" s="247"/>
      <c r="F357" s="248"/>
      <c r="G357" s="78"/>
      <c r="H357" s="78"/>
      <c r="I357" s="94" t="s">
        <v>146</v>
      </c>
      <c r="J357" s="78"/>
      <c r="K357" s="78"/>
      <c r="L357" s="78"/>
      <c r="M357" s="78"/>
      <c r="N357" s="115"/>
    </row>
    <row r="358" spans="1:14" x14ac:dyDescent="0.25">
      <c r="A358" s="114"/>
      <c r="B358" s="233" t="s">
        <v>105</v>
      </c>
      <c r="C358" s="234"/>
      <c r="D358" s="235"/>
      <c r="E358" s="97">
        <v>4</v>
      </c>
      <c r="F358" s="98">
        <v>1.8</v>
      </c>
      <c r="G358" s="99">
        <f>F347*F348*F349</f>
        <v>0.8382400000000001</v>
      </c>
      <c r="H358" s="100"/>
      <c r="I358" s="96">
        <f>ROUND(E358*F358*G358,2)</f>
        <v>6.04</v>
      </c>
      <c r="J358" s="95"/>
      <c r="K358" s="236" t="s">
        <v>156</v>
      </c>
      <c r="L358" s="236"/>
      <c r="M358" s="78"/>
      <c r="N358" s="115"/>
    </row>
    <row r="359" spans="1:14" x14ac:dyDescent="0.25">
      <c r="A359" s="114"/>
      <c r="B359" s="233" t="s">
        <v>112</v>
      </c>
      <c r="C359" s="234"/>
      <c r="D359" s="235"/>
      <c r="E359" s="97">
        <v>4</v>
      </c>
      <c r="F359" s="98">
        <f>M349</f>
        <v>2</v>
      </c>
      <c r="G359" s="99">
        <f>F347*F349*2*F350</f>
        <v>0.12896000000000002</v>
      </c>
      <c r="H359" s="100"/>
      <c r="I359" s="96">
        <f t="shared" ref="I359:I364" si="13">ROUND(E359*F359*G359,2)</f>
        <v>1.03</v>
      </c>
      <c r="J359" s="95" t="s">
        <v>0</v>
      </c>
      <c r="K359" s="236" t="s">
        <v>150</v>
      </c>
      <c r="L359" s="236"/>
      <c r="M359" s="78"/>
      <c r="N359" s="115"/>
    </row>
    <row r="360" spans="1:14" x14ac:dyDescent="0.25">
      <c r="A360" s="114"/>
      <c r="B360" s="233" t="s">
        <v>106</v>
      </c>
      <c r="C360" s="234"/>
      <c r="D360" s="235"/>
      <c r="E360" s="97">
        <v>4</v>
      </c>
      <c r="F360" s="98">
        <f>M350</f>
        <v>2.4</v>
      </c>
      <c r="G360" s="99">
        <f>F348*F354</f>
        <v>3.9E-2</v>
      </c>
      <c r="H360" s="100"/>
      <c r="I360" s="96">
        <f t="shared" si="13"/>
        <v>0.37</v>
      </c>
      <c r="J360" s="95"/>
      <c r="K360" s="236" t="s">
        <v>151</v>
      </c>
      <c r="L360" s="236"/>
      <c r="M360" s="78"/>
      <c r="N360" s="115"/>
    </row>
    <row r="361" spans="1:14" x14ac:dyDescent="0.25">
      <c r="A361" s="114"/>
      <c r="B361" s="233" t="s">
        <v>107</v>
      </c>
      <c r="C361" s="234" t="s">
        <v>0</v>
      </c>
      <c r="D361" s="235" t="s">
        <v>0</v>
      </c>
      <c r="E361" s="97">
        <v>4</v>
      </c>
      <c r="F361" s="98">
        <f>M350</f>
        <v>2.4</v>
      </c>
      <c r="G361" s="99">
        <f>F352*F351</f>
        <v>0.17200000000000001</v>
      </c>
      <c r="H361" s="100"/>
      <c r="I361" s="96">
        <f t="shared" si="13"/>
        <v>1.65</v>
      </c>
      <c r="J361" s="95"/>
      <c r="K361" s="236" t="s">
        <v>155</v>
      </c>
      <c r="L361" s="236"/>
      <c r="M361" s="78"/>
      <c r="N361" s="115"/>
    </row>
    <row r="362" spans="1:14" x14ac:dyDescent="0.25">
      <c r="A362" s="114"/>
      <c r="B362" s="233" t="s">
        <v>108</v>
      </c>
      <c r="C362" s="234"/>
      <c r="D362" s="235"/>
      <c r="E362" s="97">
        <v>3</v>
      </c>
      <c r="F362" s="98">
        <f>M351</f>
        <v>0.02</v>
      </c>
      <c r="G362" s="99">
        <f>F353*F351</f>
        <v>8.6</v>
      </c>
      <c r="H362" s="100"/>
      <c r="I362" s="96">
        <f t="shared" si="13"/>
        <v>0.52</v>
      </c>
      <c r="J362" s="95"/>
      <c r="K362" s="236" t="s">
        <v>154</v>
      </c>
      <c r="L362" s="236"/>
      <c r="M362" s="78"/>
      <c r="N362" s="115"/>
    </row>
    <row r="363" spans="1:14" x14ac:dyDescent="0.25">
      <c r="A363" s="114"/>
      <c r="B363" s="233" t="s">
        <v>109</v>
      </c>
      <c r="C363" s="234"/>
      <c r="D363" s="235"/>
      <c r="E363" s="97">
        <v>3</v>
      </c>
      <c r="F363" s="98">
        <f>M352</f>
        <v>0.2</v>
      </c>
      <c r="G363" s="99">
        <f>F351</f>
        <v>1.72</v>
      </c>
      <c r="H363" s="100"/>
      <c r="I363" s="96">
        <f t="shared" si="13"/>
        <v>1.03</v>
      </c>
      <c r="J363" s="95"/>
      <c r="K363" s="236" t="s">
        <v>153</v>
      </c>
      <c r="L363" s="236"/>
      <c r="M363" s="78"/>
      <c r="N363" s="115"/>
    </row>
    <row r="364" spans="1:14" x14ac:dyDescent="0.25">
      <c r="A364" s="114"/>
      <c r="B364" s="233" t="s">
        <v>110</v>
      </c>
      <c r="C364" s="234"/>
      <c r="D364" s="235"/>
      <c r="E364" s="97">
        <v>1</v>
      </c>
      <c r="F364" s="98">
        <f>M353</f>
        <v>0.1</v>
      </c>
      <c r="G364" s="99">
        <f>F351</f>
        <v>1.72</v>
      </c>
      <c r="H364" s="100"/>
      <c r="I364" s="96">
        <f t="shared" si="13"/>
        <v>0.17</v>
      </c>
      <c r="J364" s="95"/>
      <c r="K364" s="236" t="s">
        <v>152</v>
      </c>
      <c r="L364" s="236"/>
      <c r="M364" s="78"/>
      <c r="N364" s="115"/>
    </row>
    <row r="365" spans="1:14" ht="15.75" thickBot="1" x14ac:dyDescent="0.3">
      <c r="A365" s="114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115"/>
    </row>
    <row r="366" spans="1:14" ht="15.75" thickBot="1" x14ac:dyDescent="0.3">
      <c r="A366" s="114"/>
      <c r="B366" s="249" t="s">
        <v>111</v>
      </c>
      <c r="C366" s="250"/>
      <c r="D366" s="250"/>
      <c r="E366" s="250"/>
      <c r="F366" s="250"/>
      <c r="G366" s="250"/>
      <c r="H366" s="250"/>
      <c r="I366" s="250"/>
      <c r="J366" s="107">
        <f>SUM(I358:I364)</f>
        <v>10.809999999999999</v>
      </c>
      <c r="K366" s="78" t="s">
        <v>0</v>
      </c>
      <c r="L366" s="78"/>
      <c r="M366" s="120" t="s">
        <v>0</v>
      </c>
      <c r="N366" s="121"/>
    </row>
    <row r="367" spans="1:14" ht="15.75" thickBot="1" x14ac:dyDescent="0.3">
      <c r="A367" s="117"/>
      <c r="B367" s="118"/>
      <c r="C367" s="118"/>
      <c r="D367" s="118"/>
      <c r="E367" s="118"/>
      <c r="F367" s="118"/>
      <c r="G367" s="118"/>
      <c r="H367" s="118"/>
      <c r="I367" s="118"/>
      <c r="J367" s="118"/>
      <c r="K367" s="122"/>
      <c r="L367" s="118"/>
      <c r="M367" s="118"/>
      <c r="N367" s="119"/>
    </row>
    <row r="368" spans="1:14" x14ac:dyDescent="0.25">
      <c r="A368" s="111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3"/>
    </row>
    <row r="369" spans="1:14" ht="28.5" x14ac:dyDescent="0.45">
      <c r="A369" s="114"/>
      <c r="B369" s="78"/>
      <c r="C369" s="223" t="s">
        <v>200</v>
      </c>
      <c r="D369" s="223"/>
      <c r="E369" s="223"/>
      <c r="F369" s="223"/>
      <c r="G369" s="223"/>
      <c r="H369" s="223"/>
      <c r="I369" s="78"/>
      <c r="J369" s="78"/>
      <c r="K369" s="78"/>
      <c r="L369" s="78"/>
      <c r="M369" s="78"/>
      <c r="N369" s="115"/>
    </row>
    <row r="370" spans="1:14" ht="15.75" thickBot="1" x14ac:dyDescent="0.3">
      <c r="A370" s="114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115"/>
    </row>
    <row r="371" spans="1:14" ht="16.5" thickBot="1" x14ac:dyDescent="0.3">
      <c r="A371" s="114"/>
      <c r="B371" s="224" t="s">
        <v>207</v>
      </c>
      <c r="C371" s="225"/>
      <c r="D371" s="225"/>
      <c r="E371" s="226"/>
      <c r="F371" s="224" t="s">
        <v>149</v>
      </c>
      <c r="G371" s="226"/>
      <c r="H371" s="78"/>
      <c r="I371" s="224" t="s">
        <v>113</v>
      </c>
      <c r="J371" s="225"/>
      <c r="K371" s="225"/>
      <c r="L371" s="225"/>
      <c r="M371" s="225"/>
      <c r="N371" s="226"/>
    </row>
    <row r="372" spans="1:14" x14ac:dyDescent="0.25">
      <c r="A372" s="114"/>
      <c r="B372" s="227"/>
      <c r="C372" s="228"/>
      <c r="D372" s="228"/>
      <c r="E372" s="228"/>
      <c r="F372" s="228"/>
      <c r="G372" s="229"/>
      <c r="H372" s="78"/>
      <c r="I372" s="227"/>
      <c r="J372" s="228"/>
      <c r="K372" s="228"/>
      <c r="L372" s="228"/>
      <c r="M372" s="88" t="s">
        <v>0</v>
      </c>
      <c r="N372" s="89" t="s">
        <v>114</v>
      </c>
    </row>
    <row r="373" spans="1:14" x14ac:dyDescent="0.25">
      <c r="A373" s="114"/>
      <c r="B373" s="230" t="s">
        <v>115</v>
      </c>
      <c r="C373" s="231"/>
      <c r="D373" s="232"/>
      <c r="E373" s="82" t="s">
        <v>143</v>
      </c>
      <c r="F373" s="83">
        <v>2.33</v>
      </c>
      <c r="G373" s="84" t="s">
        <v>147</v>
      </c>
      <c r="H373" s="78"/>
      <c r="I373" s="230" t="s">
        <v>124</v>
      </c>
      <c r="J373" s="231"/>
      <c r="K373" s="231"/>
      <c r="L373" s="232"/>
      <c r="M373" s="90">
        <v>1.8</v>
      </c>
      <c r="N373" s="91" t="s">
        <v>140</v>
      </c>
    </row>
    <row r="374" spans="1:14" x14ac:dyDescent="0.25">
      <c r="A374" s="114"/>
      <c r="B374" s="230" t="s">
        <v>116</v>
      </c>
      <c r="C374" s="231"/>
      <c r="D374" s="232"/>
      <c r="E374" s="82" t="s">
        <v>131</v>
      </c>
      <c r="F374" s="83">
        <v>0.13</v>
      </c>
      <c r="G374" s="84" t="s">
        <v>147</v>
      </c>
      <c r="H374" s="78"/>
      <c r="I374" s="230" t="s">
        <v>125</v>
      </c>
      <c r="J374" s="231"/>
      <c r="K374" s="231"/>
      <c r="L374" s="232"/>
      <c r="M374" s="90">
        <v>1.35</v>
      </c>
      <c r="N374" s="91" t="s">
        <v>140</v>
      </c>
    </row>
    <row r="375" spans="1:14" x14ac:dyDescent="0.25">
      <c r="A375" s="114"/>
      <c r="B375" s="230" t="s">
        <v>117</v>
      </c>
      <c r="C375" s="231"/>
      <c r="D375" s="232"/>
      <c r="E375" s="82" t="s">
        <v>132</v>
      </c>
      <c r="F375" s="83">
        <v>2.6</v>
      </c>
      <c r="G375" s="84" t="s">
        <v>147</v>
      </c>
      <c r="H375" s="78"/>
      <c r="I375" s="230" t="s">
        <v>126</v>
      </c>
      <c r="J375" s="231"/>
      <c r="K375" s="231"/>
      <c r="L375" s="232"/>
      <c r="M375" s="90">
        <v>2</v>
      </c>
      <c r="N375" s="91" t="s">
        <v>140</v>
      </c>
    </row>
    <row r="376" spans="1:14" x14ac:dyDescent="0.25">
      <c r="A376" s="114"/>
      <c r="B376" s="230" t="s">
        <v>118</v>
      </c>
      <c r="C376" s="231"/>
      <c r="D376" s="232"/>
      <c r="E376" s="82" t="s">
        <v>133</v>
      </c>
      <c r="F376" s="83">
        <v>0.01</v>
      </c>
      <c r="G376" s="84" t="s">
        <v>147</v>
      </c>
      <c r="H376" s="78"/>
      <c r="I376" s="230" t="s">
        <v>127</v>
      </c>
      <c r="J376" s="231"/>
      <c r="K376" s="231"/>
      <c r="L376" s="232"/>
      <c r="M376" s="90">
        <v>2.4</v>
      </c>
      <c r="N376" s="91" t="s">
        <v>140</v>
      </c>
    </row>
    <row r="377" spans="1:14" x14ac:dyDescent="0.25">
      <c r="A377" s="114"/>
      <c r="B377" s="230" t="s">
        <v>119</v>
      </c>
      <c r="C377" s="231"/>
      <c r="D377" s="232"/>
      <c r="E377" s="82" t="s">
        <v>134</v>
      </c>
      <c r="F377" s="83">
        <v>1.54</v>
      </c>
      <c r="G377" s="84" t="s">
        <v>148</v>
      </c>
      <c r="H377" s="78"/>
      <c r="I377" s="230" t="s">
        <v>128</v>
      </c>
      <c r="J377" s="231"/>
      <c r="K377" s="231"/>
      <c r="L377" s="232"/>
      <c r="M377" s="90">
        <v>0.02</v>
      </c>
      <c r="N377" s="91" t="s">
        <v>141</v>
      </c>
    </row>
    <row r="378" spans="1:14" x14ac:dyDescent="0.25">
      <c r="A378" s="114"/>
      <c r="B378" s="230" t="s">
        <v>120</v>
      </c>
      <c r="C378" s="231"/>
      <c r="D378" s="232"/>
      <c r="E378" s="82" t="s">
        <v>138</v>
      </c>
      <c r="F378" s="83">
        <v>0.1</v>
      </c>
      <c r="G378" s="84" t="s">
        <v>147</v>
      </c>
      <c r="H378" s="78"/>
      <c r="I378" s="230" t="s">
        <v>129</v>
      </c>
      <c r="J378" s="231"/>
      <c r="K378" s="231"/>
      <c r="L378" s="232"/>
      <c r="M378" s="90">
        <v>0.2</v>
      </c>
      <c r="N378" s="91" t="s">
        <v>142</v>
      </c>
    </row>
    <row r="379" spans="1:14" x14ac:dyDescent="0.25">
      <c r="A379" s="114"/>
      <c r="B379" s="230" t="s">
        <v>121</v>
      </c>
      <c r="C379" s="231"/>
      <c r="D379" s="232"/>
      <c r="E379" s="82" t="s">
        <v>135</v>
      </c>
      <c r="F379" s="83">
        <v>5</v>
      </c>
      <c r="G379" s="84" t="s">
        <v>170</v>
      </c>
      <c r="H379" s="78"/>
      <c r="I379" s="230" t="s">
        <v>139</v>
      </c>
      <c r="J379" s="231"/>
      <c r="K379" s="231"/>
      <c r="L379" s="232"/>
      <c r="M379" s="90">
        <v>0.1</v>
      </c>
      <c r="N379" s="91" t="s">
        <v>142</v>
      </c>
    </row>
    <row r="380" spans="1:14" ht="15.75" thickBot="1" x14ac:dyDescent="0.3">
      <c r="A380" s="114"/>
      <c r="B380" s="230" t="s">
        <v>122</v>
      </c>
      <c r="C380" s="231"/>
      <c r="D380" s="232"/>
      <c r="E380" s="82" t="s">
        <v>136</v>
      </c>
      <c r="F380" s="83">
        <v>0.3</v>
      </c>
      <c r="G380" s="84" t="s">
        <v>147</v>
      </c>
      <c r="H380" s="78"/>
      <c r="I380" s="237" t="s">
        <v>130</v>
      </c>
      <c r="J380" s="238"/>
      <c r="K380" s="238"/>
      <c r="L380" s="239"/>
      <c r="M380" s="92">
        <v>0.3</v>
      </c>
      <c r="N380" s="93" t="s">
        <v>142</v>
      </c>
    </row>
    <row r="381" spans="1:14" x14ac:dyDescent="0.25">
      <c r="A381" s="114"/>
      <c r="B381" s="79"/>
      <c r="C381" s="79"/>
      <c r="D381" s="79"/>
      <c r="E381" s="80"/>
      <c r="F381" s="81"/>
      <c r="G381" s="78"/>
      <c r="H381" s="78"/>
      <c r="I381" s="78"/>
      <c r="J381" s="78"/>
      <c r="K381" s="78"/>
      <c r="L381" s="78"/>
      <c r="M381" s="78"/>
      <c r="N381" s="115"/>
    </row>
    <row r="382" spans="1:14" ht="15" customHeight="1" x14ac:dyDescent="0.25">
      <c r="A382" s="114"/>
      <c r="B382" s="240" t="s">
        <v>104</v>
      </c>
      <c r="C382" s="241"/>
      <c r="D382" s="242"/>
      <c r="E382" s="246" t="s">
        <v>144</v>
      </c>
      <c r="F382" s="248" t="s">
        <v>145</v>
      </c>
      <c r="G382" s="78"/>
      <c r="H382" s="78" t="s">
        <v>0</v>
      </c>
      <c r="I382" s="78"/>
      <c r="J382" s="78"/>
      <c r="K382" s="78"/>
      <c r="L382" s="78"/>
      <c r="M382" s="78"/>
      <c r="N382" s="115"/>
    </row>
    <row r="383" spans="1:14" x14ac:dyDescent="0.25">
      <c r="A383" s="114"/>
      <c r="B383" s="243"/>
      <c r="C383" s="244"/>
      <c r="D383" s="245"/>
      <c r="E383" s="247"/>
      <c r="F383" s="248"/>
      <c r="G383" s="78"/>
      <c r="H383" s="78"/>
      <c r="I383" s="94" t="s">
        <v>146</v>
      </c>
      <c r="J383" s="78"/>
      <c r="K383" s="78"/>
      <c r="L383" s="78"/>
      <c r="M383" s="78"/>
      <c r="N383" s="115"/>
    </row>
    <row r="384" spans="1:14" x14ac:dyDescent="0.25">
      <c r="A384" s="114"/>
      <c r="B384" s="233" t="s">
        <v>105</v>
      </c>
      <c r="C384" s="234"/>
      <c r="D384" s="235"/>
      <c r="E384" s="97">
        <v>4</v>
      </c>
      <c r="F384" s="98">
        <v>1.8</v>
      </c>
      <c r="G384" s="99">
        <f>F373*F374*F375</f>
        <v>0.78754000000000002</v>
      </c>
      <c r="H384" s="100"/>
      <c r="I384" s="96">
        <f>ROUND(E384*F384*G384,2)</f>
        <v>5.67</v>
      </c>
      <c r="J384" s="95"/>
      <c r="K384" s="236" t="s">
        <v>156</v>
      </c>
      <c r="L384" s="236"/>
      <c r="M384" s="78"/>
      <c r="N384" s="115"/>
    </row>
    <row r="385" spans="1:14" x14ac:dyDescent="0.25">
      <c r="A385" s="114"/>
      <c r="B385" s="233" t="s">
        <v>112</v>
      </c>
      <c r="C385" s="234"/>
      <c r="D385" s="235"/>
      <c r="E385" s="97">
        <v>4</v>
      </c>
      <c r="F385" s="98">
        <f>M375</f>
        <v>2</v>
      </c>
      <c r="G385" s="99">
        <f>F373*F375*2*F376</f>
        <v>0.12116000000000002</v>
      </c>
      <c r="H385" s="100"/>
      <c r="I385" s="96">
        <f t="shared" ref="I385:I390" si="14">ROUND(E385*F385*G385,2)</f>
        <v>0.97</v>
      </c>
      <c r="J385" s="95" t="s">
        <v>0</v>
      </c>
      <c r="K385" s="236" t="s">
        <v>150</v>
      </c>
      <c r="L385" s="236"/>
      <c r="M385" s="78"/>
      <c r="N385" s="115"/>
    </row>
    <row r="386" spans="1:14" x14ac:dyDescent="0.25">
      <c r="A386" s="114"/>
      <c r="B386" s="233" t="s">
        <v>106</v>
      </c>
      <c r="C386" s="234"/>
      <c r="D386" s="235"/>
      <c r="E386" s="97">
        <v>4</v>
      </c>
      <c r="F386" s="98">
        <f>M376</f>
        <v>2.4</v>
      </c>
      <c r="G386" s="99">
        <f>F374*F380</f>
        <v>3.9E-2</v>
      </c>
      <c r="H386" s="100"/>
      <c r="I386" s="96">
        <f t="shared" si="14"/>
        <v>0.37</v>
      </c>
      <c r="J386" s="95"/>
      <c r="K386" s="236" t="s">
        <v>151</v>
      </c>
      <c r="L386" s="236"/>
      <c r="M386" s="78"/>
      <c r="N386" s="115"/>
    </row>
    <row r="387" spans="1:14" x14ac:dyDescent="0.25">
      <c r="A387" s="114"/>
      <c r="B387" s="233" t="s">
        <v>107</v>
      </c>
      <c r="C387" s="234" t="s">
        <v>0</v>
      </c>
      <c r="D387" s="235" t="s">
        <v>0</v>
      </c>
      <c r="E387" s="97">
        <v>4</v>
      </c>
      <c r="F387" s="98">
        <f>M376</f>
        <v>2.4</v>
      </c>
      <c r="G387" s="99">
        <f>F378*F377</f>
        <v>0.15400000000000003</v>
      </c>
      <c r="H387" s="100"/>
      <c r="I387" s="96">
        <f t="shared" si="14"/>
        <v>1.48</v>
      </c>
      <c r="J387" s="95"/>
      <c r="K387" s="236" t="s">
        <v>155</v>
      </c>
      <c r="L387" s="236"/>
      <c r="M387" s="78"/>
      <c r="N387" s="115"/>
    </row>
    <row r="388" spans="1:14" x14ac:dyDescent="0.25">
      <c r="A388" s="114"/>
      <c r="B388" s="233" t="s">
        <v>108</v>
      </c>
      <c r="C388" s="234"/>
      <c r="D388" s="235"/>
      <c r="E388" s="97">
        <v>3</v>
      </c>
      <c r="F388" s="98">
        <f>M377</f>
        <v>0.02</v>
      </c>
      <c r="G388" s="99">
        <f>F379*F377</f>
        <v>7.7</v>
      </c>
      <c r="H388" s="100"/>
      <c r="I388" s="96">
        <f t="shared" si="14"/>
        <v>0.46</v>
      </c>
      <c r="J388" s="95"/>
      <c r="K388" s="236" t="s">
        <v>154</v>
      </c>
      <c r="L388" s="236"/>
      <c r="M388" s="78"/>
      <c r="N388" s="115"/>
    </row>
    <row r="389" spans="1:14" x14ac:dyDescent="0.25">
      <c r="A389" s="114"/>
      <c r="B389" s="233" t="s">
        <v>109</v>
      </c>
      <c r="C389" s="234"/>
      <c r="D389" s="235"/>
      <c r="E389" s="97">
        <v>3</v>
      </c>
      <c r="F389" s="98">
        <f>M378</f>
        <v>0.2</v>
      </c>
      <c r="G389" s="99">
        <f>F377</f>
        <v>1.54</v>
      </c>
      <c r="H389" s="100"/>
      <c r="I389" s="96">
        <f t="shared" si="14"/>
        <v>0.92</v>
      </c>
      <c r="J389" s="95"/>
      <c r="K389" s="236" t="s">
        <v>153</v>
      </c>
      <c r="L389" s="236"/>
      <c r="M389" s="78"/>
      <c r="N389" s="115"/>
    </row>
    <row r="390" spans="1:14" x14ac:dyDescent="0.25">
      <c r="A390" s="114"/>
      <c r="B390" s="233" t="s">
        <v>110</v>
      </c>
      <c r="C390" s="234"/>
      <c r="D390" s="235"/>
      <c r="E390" s="97">
        <v>1</v>
      </c>
      <c r="F390" s="98">
        <f>M379</f>
        <v>0.1</v>
      </c>
      <c r="G390" s="99">
        <f>F377</f>
        <v>1.54</v>
      </c>
      <c r="H390" s="100"/>
      <c r="I390" s="96">
        <f t="shared" si="14"/>
        <v>0.15</v>
      </c>
      <c r="J390" s="95"/>
      <c r="K390" s="236" t="s">
        <v>152</v>
      </c>
      <c r="L390" s="236"/>
      <c r="M390" s="78"/>
      <c r="N390" s="115"/>
    </row>
    <row r="391" spans="1:14" ht="15.75" thickBot="1" x14ac:dyDescent="0.3">
      <c r="A391" s="114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115"/>
    </row>
    <row r="392" spans="1:14" ht="15.75" thickBot="1" x14ac:dyDescent="0.3">
      <c r="A392" s="114"/>
      <c r="B392" s="249" t="s">
        <v>111</v>
      </c>
      <c r="C392" s="250"/>
      <c r="D392" s="250"/>
      <c r="E392" s="250"/>
      <c r="F392" s="250"/>
      <c r="G392" s="250"/>
      <c r="H392" s="250"/>
      <c r="I392" s="250"/>
      <c r="J392" s="107">
        <f>SUM(I384:I390)</f>
        <v>10.020000000000001</v>
      </c>
      <c r="K392" s="78" t="s">
        <v>0</v>
      </c>
      <c r="L392" s="78"/>
      <c r="M392" s="120" t="s">
        <v>0</v>
      </c>
      <c r="N392" s="121"/>
    </row>
    <row r="393" spans="1:14" ht="15.75" thickBot="1" x14ac:dyDescent="0.3">
      <c r="A393" s="117"/>
      <c r="B393" s="118"/>
      <c r="C393" s="118"/>
      <c r="D393" s="118"/>
      <c r="E393" s="118"/>
      <c r="F393" s="118"/>
      <c r="G393" s="118"/>
      <c r="H393" s="118"/>
      <c r="I393" s="118"/>
      <c r="J393" s="118"/>
      <c r="K393" s="122"/>
      <c r="L393" s="118"/>
      <c r="M393" s="118"/>
      <c r="N393" s="119"/>
    </row>
    <row r="394" spans="1:14" x14ac:dyDescent="0.25">
      <c r="A394" s="111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3"/>
    </row>
    <row r="395" spans="1:14" ht="28.5" x14ac:dyDescent="0.45">
      <c r="A395" s="114"/>
      <c r="B395" s="78"/>
      <c r="C395" s="223" t="s">
        <v>201</v>
      </c>
      <c r="D395" s="223"/>
      <c r="E395" s="223"/>
      <c r="F395" s="223"/>
      <c r="G395" s="223"/>
      <c r="H395" s="223"/>
      <c r="I395" s="78"/>
      <c r="J395" s="78"/>
      <c r="K395" s="78"/>
      <c r="L395" s="78"/>
      <c r="M395" s="78"/>
      <c r="N395" s="115"/>
    </row>
    <row r="396" spans="1:14" ht="15.75" thickBot="1" x14ac:dyDescent="0.3">
      <c r="A396" s="114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115"/>
    </row>
    <row r="397" spans="1:14" ht="16.5" thickBot="1" x14ac:dyDescent="0.3">
      <c r="A397" s="114"/>
      <c r="B397" s="224" t="s">
        <v>207</v>
      </c>
      <c r="C397" s="225"/>
      <c r="D397" s="225"/>
      <c r="E397" s="226"/>
      <c r="F397" s="224" t="s">
        <v>149</v>
      </c>
      <c r="G397" s="226"/>
      <c r="H397" s="78"/>
      <c r="I397" s="224" t="s">
        <v>113</v>
      </c>
      <c r="J397" s="225"/>
      <c r="K397" s="225"/>
      <c r="L397" s="225"/>
      <c r="M397" s="225"/>
      <c r="N397" s="226"/>
    </row>
    <row r="398" spans="1:14" x14ac:dyDescent="0.25">
      <c r="A398" s="114"/>
      <c r="B398" s="227"/>
      <c r="C398" s="228"/>
      <c r="D398" s="228"/>
      <c r="E398" s="228"/>
      <c r="F398" s="228"/>
      <c r="G398" s="229"/>
      <c r="H398" s="78"/>
      <c r="I398" s="227"/>
      <c r="J398" s="228"/>
      <c r="K398" s="228"/>
      <c r="L398" s="228"/>
      <c r="M398" s="88" t="s">
        <v>0</v>
      </c>
      <c r="N398" s="89" t="s">
        <v>114</v>
      </c>
    </row>
    <row r="399" spans="1:14" x14ac:dyDescent="0.25">
      <c r="A399" s="114"/>
      <c r="B399" s="230" t="s">
        <v>115</v>
      </c>
      <c r="C399" s="231"/>
      <c r="D399" s="232"/>
      <c r="E399" s="82" t="s">
        <v>143</v>
      </c>
      <c r="F399" s="83">
        <v>2.63</v>
      </c>
      <c r="G399" s="84" t="s">
        <v>147</v>
      </c>
      <c r="H399" s="78"/>
      <c r="I399" s="230" t="s">
        <v>124</v>
      </c>
      <c r="J399" s="231"/>
      <c r="K399" s="231"/>
      <c r="L399" s="232"/>
      <c r="M399" s="90">
        <v>1.8</v>
      </c>
      <c r="N399" s="91" t="s">
        <v>140</v>
      </c>
    </row>
    <row r="400" spans="1:14" x14ac:dyDescent="0.25">
      <c r="A400" s="114"/>
      <c r="B400" s="230" t="s">
        <v>116</v>
      </c>
      <c r="C400" s="231"/>
      <c r="D400" s="232"/>
      <c r="E400" s="82" t="s">
        <v>131</v>
      </c>
      <c r="F400" s="83">
        <v>0.13</v>
      </c>
      <c r="G400" s="84" t="s">
        <v>147</v>
      </c>
      <c r="H400" s="78"/>
      <c r="I400" s="230" t="s">
        <v>125</v>
      </c>
      <c r="J400" s="231"/>
      <c r="K400" s="231"/>
      <c r="L400" s="232"/>
      <c r="M400" s="90">
        <v>1.35</v>
      </c>
      <c r="N400" s="91" t="s">
        <v>140</v>
      </c>
    </row>
    <row r="401" spans="1:14" x14ac:dyDescent="0.25">
      <c r="A401" s="114"/>
      <c r="B401" s="230" t="s">
        <v>117</v>
      </c>
      <c r="C401" s="231"/>
      <c r="D401" s="232"/>
      <c r="E401" s="82" t="s">
        <v>132</v>
      </c>
      <c r="F401" s="83">
        <v>2.6</v>
      </c>
      <c r="G401" s="84" t="s">
        <v>147</v>
      </c>
      <c r="H401" s="78"/>
      <c r="I401" s="230" t="s">
        <v>126</v>
      </c>
      <c r="J401" s="231"/>
      <c r="K401" s="231"/>
      <c r="L401" s="232"/>
      <c r="M401" s="90">
        <v>2</v>
      </c>
      <c r="N401" s="91" t="s">
        <v>140</v>
      </c>
    </row>
    <row r="402" spans="1:14" x14ac:dyDescent="0.25">
      <c r="A402" s="114"/>
      <c r="B402" s="230" t="s">
        <v>118</v>
      </c>
      <c r="C402" s="231"/>
      <c r="D402" s="232"/>
      <c r="E402" s="82" t="s">
        <v>133</v>
      </c>
      <c r="F402" s="83">
        <v>0.01</v>
      </c>
      <c r="G402" s="84" t="s">
        <v>147</v>
      </c>
      <c r="H402" s="78"/>
      <c r="I402" s="230" t="s">
        <v>127</v>
      </c>
      <c r="J402" s="231"/>
      <c r="K402" s="231"/>
      <c r="L402" s="232"/>
      <c r="M402" s="90">
        <v>2.4</v>
      </c>
      <c r="N402" s="91" t="s">
        <v>140</v>
      </c>
    </row>
    <row r="403" spans="1:14" x14ac:dyDescent="0.25">
      <c r="A403" s="114"/>
      <c r="B403" s="230" t="s">
        <v>119</v>
      </c>
      <c r="C403" s="231"/>
      <c r="D403" s="232"/>
      <c r="E403" s="82" t="s">
        <v>134</v>
      </c>
      <c r="F403" s="83">
        <v>1.96</v>
      </c>
      <c r="G403" s="84" t="s">
        <v>148</v>
      </c>
      <c r="H403" s="78"/>
      <c r="I403" s="230" t="s">
        <v>128</v>
      </c>
      <c r="J403" s="231"/>
      <c r="K403" s="231"/>
      <c r="L403" s="232"/>
      <c r="M403" s="90">
        <v>0.02</v>
      </c>
      <c r="N403" s="91" t="s">
        <v>141</v>
      </c>
    </row>
    <row r="404" spans="1:14" x14ac:dyDescent="0.25">
      <c r="A404" s="114"/>
      <c r="B404" s="230" t="s">
        <v>120</v>
      </c>
      <c r="C404" s="231"/>
      <c r="D404" s="232"/>
      <c r="E404" s="82" t="s">
        <v>138</v>
      </c>
      <c r="F404" s="83">
        <v>0.1</v>
      </c>
      <c r="G404" s="84" t="s">
        <v>147</v>
      </c>
      <c r="H404" s="78"/>
      <c r="I404" s="230" t="s">
        <v>129</v>
      </c>
      <c r="J404" s="231"/>
      <c r="K404" s="231"/>
      <c r="L404" s="232"/>
      <c r="M404" s="90">
        <v>0.2</v>
      </c>
      <c r="N404" s="91" t="s">
        <v>142</v>
      </c>
    </row>
    <row r="405" spans="1:14" x14ac:dyDescent="0.25">
      <c r="A405" s="114"/>
      <c r="B405" s="230" t="s">
        <v>121</v>
      </c>
      <c r="C405" s="231"/>
      <c r="D405" s="232"/>
      <c r="E405" s="82" t="s">
        <v>135</v>
      </c>
      <c r="F405" s="83">
        <v>5</v>
      </c>
      <c r="G405" s="84" t="s">
        <v>170</v>
      </c>
      <c r="H405" s="78"/>
      <c r="I405" s="230" t="s">
        <v>139</v>
      </c>
      <c r="J405" s="231"/>
      <c r="K405" s="231"/>
      <c r="L405" s="232"/>
      <c r="M405" s="90">
        <v>0.1</v>
      </c>
      <c r="N405" s="91" t="s">
        <v>142</v>
      </c>
    </row>
    <row r="406" spans="1:14" ht="15.75" thickBot="1" x14ac:dyDescent="0.3">
      <c r="A406" s="114"/>
      <c r="B406" s="230" t="s">
        <v>122</v>
      </c>
      <c r="C406" s="231"/>
      <c r="D406" s="232"/>
      <c r="E406" s="82" t="s">
        <v>136</v>
      </c>
      <c r="F406" s="83">
        <v>0.3</v>
      </c>
      <c r="G406" s="84" t="s">
        <v>147</v>
      </c>
      <c r="H406" s="78"/>
      <c r="I406" s="237" t="s">
        <v>130</v>
      </c>
      <c r="J406" s="238"/>
      <c r="K406" s="238"/>
      <c r="L406" s="239"/>
      <c r="M406" s="92">
        <v>0.3</v>
      </c>
      <c r="N406" s="93" t="s">
        <v>142</v>
      </c>
    </row>
    <row r="407" spans="1:14" x14ac:dyDescent="0.25">
      <c r="A407" s="114"/>
      <c r="B407" s="79"/>
      <c r="C407" s="79"/>
      <c r="D407" s="79"/>
      <c r="E407" s="80"/>
      <c r="F407" s="81"/>
      <c r="G407" s="78"/>
      <c r="H407" s="78"/>
      <c r="I407" s="78"/>
      <c r="J407" s="78"/>
      <c r="K407" s="78"/>
      <c r="L407" s="78"/>
      <c r="M407" s="78"/>
      <c r="N407" s="115"/>
    </row>
    <row r="408" spans="1:14" ht="15" customHeight="1" x14ac:dyDescent="0.25">
      <c r="A408" s="114"/>
      <c r="B408" s="240" t="s">
        <v>104</v>
      </c>
      <c r="C408" s="241"/>
      <c r="D408" s="242"/>
      <c r="E408" s="246" t="s">
        <v>144</v>
      </c>
      <c r="F408" s="248" t="s">
        <v>145</v>
      </c>
      <c r="G408" s="78"/>
      <c r="H408" s="78" t="s">
        <v>0</v>
      </c>
      <c r="I408" s="78"/>
      <c r="J408" s="78"/>
      <c r="K408" s="78"/>
      <c r="L408" s="78"/>
      <c r="M408" s="78"/>
      <c r="N408" s="115"/>
    </row>
    <row r="409" spans="1:14" x14ac:dyDescent="0.25">
      <c r="A409" s="114"/>
      <c r="B409" s="243"/>
      <c r="C409" s="244"/>
      <c r="D409" s="245"/>
      <c r="E409" s="247"/>
      <c r="F409" s="248"/>
      <c r="G409" s="78"/>
      <c r="H409" s="78"/>
      <c r="I409" s="94" t="s">
        <v>146</v>
      </c>
      <c r="J409" s="78"/>
      <c r="K409" s="78"/>
      <c r="L409" s="78"/>
      <c r="M409" s="78"/>
      <c r="N409" s="115"/>
    </row>
    <row r="410" spans="1:14" x14ac:dyDescent="0.25">
      <c r="A410" s="114"/>
      <c r="B410" s="233" t="s">
        <v>105</v>
      </c>
      <c r="C410" s="234"/>
      <c r="D410" s="235"/>
      <c r="E410" s="97">
        <v>4</v>
      </c>
      <c r="F410" s="98">
        <v>1.8</v>
      </c>
      <c r="G410" s="99">
        <f>F399*F400*F401</f>
        <v>0.88893999999999995</v>
      </c>
      <c r="H410" s="100"/>
      <c r="I410" s="96">
        <f>ROUND(E410*F410*G410,2)</f>
        <v>6.4</v>
      </c>
      <c r="J410" s="95"/>
      <c r="K410" s="236" t="s">
        <v>156</v>
      </c>
      <c r="L410" s="236"/>
      <c r="M410" s="78"/>
      <c r="N410" s="115"/>
    </row>
    <row r="411" spans="1:14" x14ac:dyDescent="0.25">
      <c r="A411" s="114"/>
      <c r="B411" s="233" t="s">
        <v>112</v>
      </c>
      <c r="C411" s="234"/>
      <c r="D411" s="235"/>
      <c r="E411" s="97">
        <v>4</v>
      </c>
      <c r="F411" s="98">
        <f>M401</f>
        <v>2</v>
      </c>
      <c r="G411" s="99">
        <f>F399*F401*2*F402</f>
        <v>0.13675999999999999</v>
      </c>
      <c r="H411" s="100"/>
      <c r="I411" s="96">
        <f t="shared" ref="I411:I416" si="15">ROUND(E411*F411*G411,2)</f>
        <v>1.0900000000000001</v>
      </c>
      <c r="J411" s="95" t="s">
        <v>0</v>
      </c>
      <c r="K411" s="236" t="s">
        <v>150</v>
      </c>
      <c r="L411" s="236"/>
      <c r="M411" s="78"/>
      <c r="N411" s="115"/>
    </row>
    <row r="412" spans="1:14" x14ac:dyDescent="0.25">
      <c r="A412" s="114"/>
      <c r="B412" s="233" t="s">
        <v>106</v>
      </c>
      <c r="C412" s="234"/>
      <c r="D412" s="235"/>
      <c r="E412" s="97">
        <v>4</v>
      </c>
      <c r="F412" s="98">
        <f>M402</f>
        <v>2.4</v>
      </c>
      <c r="G412" s="99">
        <f>F400*F406</f>
        <v>3.9E-2</v>
      </c>
      <c r="H412" s="100"/>
      <c r="I412" s="96">
        <f t="shared" si="15"/>
        <v>0.37</v>
      </c>
      <c r="J412" s="95"/>
      <c r="K412" s="236" t="s">
        <v>151</v>
      </c>
      <c r="L412" s="236"/>
      <c r="M412" s="78"/>
      <c r="N412" s="115"/>
    </row>
    <row r="413" spans="1:14" x14ac:dyDescent="0.25">
      <c r="A413" s="114"/>
      <c r="B413" s="233" t="s">
        <v>107</v>
      </c>
      <c r="C413" s="234" t="s">
        <v>0</v>
      </c>
      <c r="D413" s="235" t="s">
        <v>0</v>
      </c>
      <c r="E413" s="97">
        <v>4</v>
      </c>
      <c r="F413" s="98">
        <f>M402</f>
        <v>2.4</v>
      </c>
      <c r="G413" s="99">
        <f>F404*F403</f>
        <v>0.19600000000000001</v>
      </c>
      <c r="H413" s="100"/>
      <c r="I413" s="96">
        <f t="shared" si="15"/>
        <v>1.88</v>
      </c>
      <c r="J413" s="95"/>
      <c r="K413" s="236" t="s">
        <v>155</v>
      </c>
      <c r="L413" s="236"/>
      <c r="M413" s="78"/>
      <c r="N413" s="115"/>
    </row>
    <row r="414" spans="1:14" x14ac:dyDescent="0.25">
      <c r="A414" s="114"/>
      <c r="B414" s="233" t="s">
        <v>108</v>
      </c>
      <c r="C414" s="234"/>
      <c r="D414" s="235"/>
      <c r="E414" s="97">
        <v>3</v>
      </c>
      <c r="F414" s="98">
        <f>M403</f>
        <v>0.02</v>
      </c>
      <c r="G414" s="99">
        <f>F405*F403</f>
        <v>9.8000000000000007</v>
      </c>
      <c r="H414" s="100"/>
      <c r="I414" s="96">
        <f t="shared" si="15"/>
        <v>0.59</v>
      </c>
      <c r="J414" s="95"/>
      <c r="K414" s="236" t="s">
        <v>154</v>
      </c>
      <c r="L414" s="236"/>
      <c r="M414" s="78"/>
      <c r="N414" s="115"/>
    </row>
    <row r="415" spans="1:14" x14ac:dyDescent="0.25">
      <c r="A415" s="114"/>
      <c r="B415" s="233" t="s">
        <v>109</v>
      </c>
      <c r="C415" s="234"/>
      <c r="D415" s="235"/>
      <c r="E415" s="97">
        <v>3</v>
      </c>
      <c r="F415" s="98">
        <f>M404</f>
        <v>0.2</v>
      </c>
      <c r="G415" s="99">
        <f>F403</f>
        <v>1.96</v>
      </c>
      <c r="H415" s="100"/>
      <c r="I415" s="96">
        <f t="shared" si="15"/>
        <v>1.18</v>
      </c>
      <c r="J415" s="95"/>
      <c r="K415" s="236" t="s">
        <v>153</v>
      </c>
      <c r="L415" s="236"/>
      <c r="M415" s="78"/>
      <c r="N415" s="115"/>
    </row>
    <row r="416" spans="1:14" x14ac:dyDescent="0.25">
      <c r="A416" s="114"/>
      <c r="B416" s="233" t="s">
        <v>110</v>
      </c>
      <c r="C416" s="234"/>
      <c r="D416" s="235"/>
      <c r="E416" s="97">
        <v>1</v>
      </c>
      <c r="F416" s="98">
        <f>M405</f>
        <v>0.1</v>
      </c>
      <c r="G416" s="99">
        <f>F403</f>
        <v>1.96</v>
      </c>
      <c r="H416" s="100"/>
      <c r="I416" s="96">
        <f t="shared" si="15"/>
        <v>0.2</v>
      </c>
      <c r="J416" s="95"/>
      <c r="K416" s="236" t="s">
        <v>152</v>
      </c>
      <c r="L416" s="236"/>
      <c r="M416" s="78"/>
      <c r="N416" s="115"/>
    </row>
    <row r="417" spans="1:14" ht="15.75" thickBot="1" x14ac:dyDescent="0.3">
      <c r="A417" s="114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115"/>
    </row>
    <row r="418" spans="1:14" ht="15.75" thickBot="1" x14ac:dyDescent="0.3">
      <c r="A418" s="114"/>
      <c r="B418" s="249" t="s">
        <v>111</v>
      </c>
      <c r="C418" s="250"/>
      <c r="D418" s="250"/>
      <c r="E418" s="250"/>
      <c r="F418" s="250"/>
      <c r="G418" s="250"/>
      <c r="H418" s="250"/>
      <c r="I418" s="250"/>
      <c r="J418" s="107">
        <f>SUM(I410:I416)</f>
        <v>11.709999999999999</v>
      </c>
      <c r="K418" s="78" t="s">
        <v>0</v>
      </c>
      <c r="L418" s="78"/>
      <c r="M418" s="120" t="s">
        <v>0</v>
      </c>
      <c r="N418" s="121"/>
    </row>
    <row r="419" spans="1:14" ht="15.75" thickBot="1" x14ac:dyDescent="0.3">
      <c r="A419" s="117"/>
      <c r="B419" s="118"/>
      <c r="C419" s="118"/>
      <c r="D419" s="118"/>
      <c r="E419" s="118"/>
      <c r="F419" s="118"/>
      <c r="G419" s="118"/>
      <c r="H419" s="118"/>
      <c r="I419" s="118"/>
      <c r="J419" s="118"/>
      <c r="K419" s="122"/>
      <c r="L419" s="118"/>
      <c r="M419" s="118"/>
      <c r="N419" s="119"/>
    </row>
    <row r="420" spans="1:14" x14ac:dyDescent="0.25">
      <c r="A420" s="111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3"/>
    </row>
    <row r="421" spans="1:14" ht="28.5" x14ac:dyDescent="0.45">
      <c r="A421" s="114"/>
      <c r="B421" s="78"/>
      <c r="C421" s="223" t="s">
        <v>202</v>
      </c>
      <c r="D421" s="223"/>
      <c r="E421" s="223"/>
      <c r="F421" s="223"/>
      <c r="G421" s="223"/>
      <c r="H421" s="223"/>
      <c r="I421" s="78"/>
      <c r="J421" s="78"/>
      <c r="K421" s="78"/>
      <c r="L421" s="78"/>
      <c r="M421" s="78"/>
      <c r="N421" s="115"/>
    </row>
    <row r="422" spans="1:14" ht="15.75" thickBot="1" x14ac:dyDescent="0.3">
      <c r="A422" s="114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115"/>
    </row>
    <row r="423" spans="1:14" ht="16.5" thickBot="1" x14ac:dyDescent="0.3">
      <c r="A423" s="114"/>
      <c r="B423" s="224" t="s">
        <v>207</v>
      </c>
      <c r="C423" s="225"/>
      <c r="D423" s="225"/>
      <c r="E423" s="226"/>
      <c r="F423" s="224" t="s">
        <v>149</v>
      </c>
      <c r="G423" s="226"/>
      <c r="H423" s="78"/>
      <c r="I423" s="224" t="s">
        <v>113</v>
      </c>
      <c r="J423" s="225"/>
      <c r="K423" s="225"/>
      <c r="L423" s="225"/>
      <c r="M423" s="225"/>
      <c r="N423" s="226"/>
    </row>
    <row r="424" spans="1:14" x14ac:dyDescent="0.25">
      <c r="A424" s="114"/>
      <c r="B424" s="227"/>
      <c r="C424" s="228"/>
      <c r="D424" s="228"/>
      <c r="E424" s="228"/>
      <c r="F424" s="228"/>
      <c r="G424" s="229"/>
      <c r="H424" s="78"/>
      <c r="I424" s="227"/>
      <c r="J424" s="228"/>
      <c r="K424" s="228"/>
      <c r="L424" s="228"/>
      <c r="M424" s="88" t="s">
        <v>0</v>
      </c>
      <c r="N424" s="89" t="s">
        <v>114</v>
      </c>
    </row>
    <row r="425" spans="1:14" x14ac:dyDescent="0.25">
      <c r="A425" s="114"/>
      <c r="B425" s="230" t="s">
        <v>115</v>
      </c>
      <c r="C425" s="231"/>
      <c r="D425" s="232"/>
      <c r="E425" s="82" t="s">
        <v>143</v>
      </c>
      <c r="F425" s="83">
        <v>3</v>
      </c>
      <c r="G425" s="84" t="s">
        <v>147</v>
      </c>
      <c r="H425" s="78"/>
      <c r="I425" s="230" t="s">
        <v>124</v>
      </c>
      <c r="J425" s="231"/>
      <c r="K425" s="231"/>
      <c r="L425" s="232"/>
      <c r="M425" s="90">
        <v>1.8</v>
      </c>
      <c r="N425" s="91" t="s">
        <v>140</v>
      </c>
    </row>
    <row r="426" spans="1:14" x14ac:dyDescent="0.25">
      <c r="A426" s="114"/>
      <c r="B426" s="230" t="s">
        <v>116</v>
      </c>
      <c r="C426" s="231"/>
      <c r="D426" s="232"/>
      <c r="E426" s="82" t="s">
        <v>131</v>
      </c>
      <c r="F426" s="83">
        <v>0.13</v>
      </c>
      <c r="G426" s="84" t="s">
        <v>147</v>
      </c>
      <c r="H426" s="78"/>
      <c r="I426" s="230" t="s">
        <v>125</v>
      </c>
      <c r="J426" s="231"/>
      <c r="K426" s="231"/>
      <c r="L426" s="232"/>
      <c r="M426" s="90">
        <v>1.35</v>
      </c>
      <c r="N426" s="91" t="s">
        <v>140</v>
      </c>
    </row>
    <row r="427" spans="1:14" x14ac:dyDescent="0.25">
      <c r="A427" s="114"/>
      <c r="B427" s="230" t="s">
        <v>117</v>
      </c>
      <c r="C427" s="231"/>
      <c r="D427" s="232"/>
      <c r="E427" s="82" t="s">
        <v>132</v>
      </c>
      <c r="F427" s="83">
        <v>2.6</v>
      </c>
      <c r="G427" s="84" t="s">
        <v>147</v>
      </c>
      <c r="H427" s="78"/>
      <c r="I427" s="230" t="s">
        <v>126</v>
      </c>
      <c r="J427" s="231"/>
      <c r="K427" s="231"/>
      <c r="L427" s="232"/>
      <c r="M427" s="90">
        <v>2</v>
      </c>
      <c r="N427" s="91" t="s">
        <v>140</v>
      </c>
    </row>
    <row r="428" spans="1:14" x14ac:dyDescent="0.25">
      <c r="A428" s="114"/>
      <c r="B428" s="230" t="s">
        <v>118</v>
      </c>
      <c r="C428" s="231"/>
      <c r="D428" s="232"/>
      <c r="E428" s="82" t="s">
        <v>133</v>
      </c>
      <c r="F428" s="83">
        <v>0.01</v>
      </c>
      <c r="G428" s="84" t="s">
        <v>147</v>
      </c>
      <c r="H428" s="78"/>
      <c r="I428" s="230" t="s">
        <v>127</v>
      </c>
      <c r="J428" s="231"/>
      <c r="K428" s="231"/>
      <c r="L428" s="232"/>
      <c r="M428" s="90">
        <v>2.4</v>
      </c>
      <c r="N428" s="91" t="s">
        <v>140</v>
      </c>
    </row>
    <row r="429" spans="1:14" x14ac:dyDescent="0.25">
      <c r="A429" s="114"/>
      <c r="B429" s="230" t="s">
        <v>119</v>
      </c>
      <c r="C429" s="231"/>
      <c r="D429" s="232"/>
      <c r="E429" s="82" t="s">
        <v>134</v>
      </c>
      <c r="F429" s="83">
        <v>2.62</v>
      </c>
      <c r="G429" s="84" t="s">
        <v>148</v>
      </c>
      <c r="H429" s="78"/>
      <c r="I429" s="230" t="s">
        <v>128</v>
      </c>
      <c r="J429" s="231"/>
      <c r="K429" s="231"/>
      <c r="L429" s="232"/>
      <c r="M429" s="90">
        <v>0.02</v>
      </c>
      <c r="N429" s="91" t="s">
        <v>141</v>
      </c>
    </row>
    <row r="430" spans="1:14" x14ac:dyDescent="0.25">
      <c r="A430" s="114"/>
      <c r="B430" s="230" t="s">
        <v>120</v>
      </c>
      <c r="C430" s="231"/>
      <c r="D430" s="232"/>
      <c r="E430" s="82" t="s">
        <v>138</v>
      </c>
      <c r="F430" s="83">
        <v>0.1</v>
      </c>
      <c r="G430" s="84" t="s">
        <v>147</v>
      </c>
      <c r="H430" s="78"/>
      <c r="I430" s="230" t="s">
        <v>129</v>
      </c>
      <c r="J430" s="231"/>
      <c r="K430" s="231"/>
      <c r="L430" s="232"/>
      <c r="M430" s="90">
        <v>0.2</v>
      </c>
      <c r="N430" s="91" t="s">
        <v>142</v>
      </c>
    </row>
    <row r="431" spans="1:14" x14ac:dyDescent="0.25">
      <c r="A431" s="114"/>
      <c r="B431" s="230" t="s">
        <v>121</v>
      </c>
      <c r="C431" s="231"/>
      <c r="D431" s="232"/>
      <c r="E431" s="82" t="s">
        <v>135</v>
      </c>
      <c r="F431" s="83">
        <v>5</v>
      </c>
      <c r="G431" s="84" t="s">
        <v>170</v>
      </c>
      <c r="H431" s="78"/>
      <c r="I431" s="230" t="s">
        <v>139</v>
      </c>
      <c r="J431" s="231"/>
      <c r="K431" s="231"/>
      <c r="L431" s="232"/>
      <c r="M431" s="90">
        <v>0.1</v>
      </c>
      <c r="N431" s="91" t="s">
        <v>142</v>
      </c>
    </row>
    <row r="432" spans="1:14" ht="15.75" thickBot="1" x14ac:dyDescent="0.3">
      <c r="A432" s="114"/>
      <c r="B432" s="230" t="s">
        <v>122</v>
      </c>
      <c r="C432" s="231"/>
      <c r="D432" s="232"/>
      <c r="E432" s="82" t="s">
        <v>136</v>
      </c>
      <c r="F432" s="83">
        <v>0.3</v>
      </c>
      <c r="G432" s="84" t="s">
        <v>147</v>
      </c>
      <c r="H432" s="78"/>
      <c r="I432" s="237" t="s">
        <v>130</v>
      </c>
      <c r="J432" s="238"/>
      <c r="K432" s="238"/>
      <c r="L432" s="239"/>
      <c r="M432" s="92">
        <v>0.3</v>
      </c>
      <c r="N432" s="93" t="s">
        <v>142</v>
      </c>
    </row>
    <row r="433" spans="1:14" x14ac:dyDescent="0.25">
      <c r="A433" s="114"/>
      <c r="B433" s="79"/>
      <c r="C433" s="79"/>
      <c r="D433" s="79"/>
      <c r="E433" s="80"/>
      <c r="F433" s="81"/>
      <c r="G433" s="78"/>
      <c r="H433" s="78"/>
      <c r="I433" s="78"/>
      <c r="J433" s="78"/>
      <c r="K433" s="78"/>
      <c r="L433" s="78"/>
      <c r="M433" s="78"/>
      <c r="N433" s="115"/>
    </row>
    <row r="434" spans="1:14" ht="15" customHeight="1" x14ac:dyDescent="0.25">
      <c r="A434" s="114"/>
      <c r="B434" s="240" t="s">
        <v>104</v>
      </c>
      <c r="C434" s="241"/>
      <c r="D434" s="242"/>
      <c r="E434" s="246" t="s">
        <v>144</v>
      </c>
      <c r="F434" s="248" t="s">
        <v>145</v>
      </c>
      <c r="G434" s="78"/>
      <c r="H434" s="78" t="s">
        <v>0</v>
      </c>
      <c r="I434" s="78"/>
      <c r="J434" s="78"/>
      <c r="K434" s="78"/>
      <c r="L434" s="78"/>
      <c r="M434" s="78"/>
      <c r="N434" s="115"/>
    </row>
    <row r="435" spans="1:14" x14ac:dyDescent="0.25">
      <c r="A435" s="114"/>
      <c r="B435" s="243"/>
      <c r="C435" s="244"/>
      <c r="D435" s="245"/>
      <c r="E435" s="247"/>
      <c r="F435" s="248"/>
      <c r="G435" s="78"/>
      <c r="H435" s="78"/>
      <c r="I435" s="94" t="s">
        <v>146</v>
      </c>
      <c r="J435" s="78"/>
      <c r="K435" s="78"/>
      <c r="L435" s="78"/>
      <c r="M435" s="78"/>
      <c r="N435" s="115"/>
    </row>
    <row r="436" spans="1:14" x14ac:dyDescent="0.25">
      <c r="A436" s="114"/>
      <c r="B436" s="233" t="s">
        <v>105</v>
      </c>
      <c r="C436" s="234"/>
      <c r="D436" s="235"/>
      <c r="E436" s="97">
        <v>4</v>
      </c>
      <c r="F436" s="98">
        <v>1.8</v>
      </c>
      <c r="G436" s="99">
        <f>F425*F426*F427</f>
        <v>1.014</v>
      </c>
      <c r="H436" s="100"/>
      <c r="I436" s="96">
        <f>ROUND(E436*F436*G436,2)</f>
        <v>7.3</v>
      </c>
      <c r="J436" s="95"/>
      <c r="K436" s="236" t="s">
        <v>156</v>
      </c>
      <c r="L436" s="236"/>
      <c r="M436" s="78"/>
      <c r="N436" s="115"/>
    </row>
    <row r="437" spans="1:14" x14ac:dyDescent="0.25">
      <c r="A437" s="114"/>
      <c r="B437" s="233" t="s">
        <v>112</v>
      </c>
      <c r="C437" s="234"/>
      <c r="D437" s="235"/>
      <c r="E437" s="97">
        <v>4</v>
      </c>
      <c r="F437" s="98">
        <f>M427</f>
        <v>2</v>
      </c>
      <c r="G437" s="99">
        <f>F425*F427*2*F428</f>
        <v>0.15600000000000003</v>
      </c>
      <c r="H437" s="100"/>
      <c r="I437" s="96">
        <f t="shared" ref="I437:I442" si="16">ROUND(E437*F437*G437,2)</f>
        <v>1.25</v>
      </c>
      <c r="J437" s="95" t="s">
        <v>0</v>
      </c>
      <c r="K437" s="236" t="s">
        <v>150</v>
      </c>
      <c r="L437" s="236"/>
      <c r="M437" s="78"/>
      <c r="N437" s="115"/>
    </row>
    <row r="438" spans="1:14" x14ac:dyDescent="0.25">
      <c r="A438" s="114"/>
      <c r="B438" s="233" t="s">
        <v>106</v>
      </c>
      <c r="C438" s="234"/>
      <c r="D438" s="235"/>
      <c r="E438" s="97">
        <v>4</v>
      </c>
      <c r="F438" s="98">
        <f>M428</f>
        <v>2.4</v>
      </c>
      <c r="G438" s="99">
        <f>F426*F432</f>
        <v>3.9E-2</v>
      </c>
      <c r="H438" s="100"/>
      <c r="I438" s="96">
        <f t="shared" si="16"/>
        <v>0.37</v>
      </c>
      <c r="J438" s="95"/>
      <c r="K438" s="236" t="s">
        <v>151</v>
      </c>
      <c r="L438" s="236"/>
      <c r="M438" s="78"/>
      <c r="N438" s="115"/>
    </row>
    <row r="439" spans="1:14" x14ac:dyDescent="0.25">
      <c r="A439" s="114"/>
      <c r="B439" s="233" t="s">
        <v>107</v>
      </c>
      <c r="C439" s="234" t="s">
        <v>0</v>
      </c>
      <c r="D439" s="235" t="s">
        <v>0</v>
      </c>
      <c r="E439" s="97">
        <v>4</v>
      </c>
      <c r="F439" s="98">
        <f>M428</f>
        <v>2.4</v>
      </c>
      <c r="G439" s="99">
        <f>F430*F429</f>
        <v>0.26200000000000001</v>
      </c>
      <c r="H439" s="100"/>
      <c r="I439" s="96">
        <f t="shared" si="16"/>
        <v>2.52</v>
      </c>
      <c r="J439" s="95"/>
      <c r="K439" s="236" t="s">
        <v>155</v>
      </c>
      <c r="L439" s="236"/>
      <c r="M439" s="78"/>
      <c r="N439" s="115"/>
    </row>
    <row r="440" spans="1:14" x14ac:dyDescent="0.25">
      <c r="A440" s="114"/>
      <c r="B440" s="233" t="s">
        <v>108</v>
      </c>
      <c r="C440" s="234"/>
      <c r="D440" s="235"/>
      <c r="E440" s="97">
        <v>3</v>
      </c>
      <c r="F440" s="98">
        <f>M429</f>
        <v>0.02</v>
      </c>
      <c r="G440" s="99">
        <f>F431*F429</f>
        <v>13.100000000000001</v>
      </c>
      <c r="H440" s="100"/>
      <c r="I440" s="96">
        <f t="shared" si="16"/>
        <v>0.79</v>
      </c>
      <c r="J440" s="95"/>
      <c r="K440" s="236" t="s">
        <v>154</v>
      </c>
      <c r="L440" s="236"/>
      <c r="M440" s="78"/>
      <c r="N440" s="115"/>
    </row>
    <row r="441" spans="1:14" x14ac:dyDescent="0.25">
      <c r="A441" s="114"/>
      <c r="B441" s="233" t="s">
        <v>109</v>
      </c>
      <c r="C441" s="234"/>
      <c r="D441" s="235"/>
      <c r="E441" s="97">
        <v>3</v>
      </c>
      <c r="F441" s="98">
        <f>M430</f>
        <v>0.2</v>
      </c>
      <c r="G441" s="99">
        <f>F429</f>
        <v>2.62</v>
      </c>
      <c r="H441" s="100"/>
      <c r="I441" s="96">
        <f t="shared" si="16"/>
        <v>1.57</v>
      </c>
      <c r="J441" s="95"/>
      <c r="K441" s="236" t="s">
        <v>153</v>
      </c>
      <c r="L441" s="236"/>
      <c r="M441" s="78"/>
      <c r="N441" s="115"/>
    </row>
    <row r="442" spans="1:14" x14ac:dyDescent="0.25">
      <c r="A442" s="114"/>
      <c r="B442" s="233" t="s">
        <v>110</v>
      </c>
      <c r="C442" s="234"/>
      <c r="D442" s="235"/>
      <c r="E442" s="97">
        <v>1</v>
      </c>
      <c r="F442" s="98">
        <f>M431</f>
        <v>0.1</v>
      </c>
      <c r="G442" s="99">
        <f>F429</f>
        <v>2.62</v>
      </c>
      <c r="H442" s="100"/>
      <c r="I442" s="96">
        <f t="shared" si="16"/>
        <v>0.26</v>
      </c>
      <c r="J442" s="95"/>
      <c r="K442" s="236" t="s">
        <v>152</v>
      </c>
      <c r="L442" s="236"/>
      <c r="M442" s="78"/>
      <c r="N442" s="115"/>
    </row>
    <row r="443" spans="1:14" ht="15.75" thickBot="1" x14ac:dyDescent="0.3">
      <c r="A443" s="114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115"/>
    </row>
    <row r="444" spans="1:14" ht="15.75" thickBot="1" x14ac:dyDescent="0.3">
      <c r="A444" s="114"/>
      <c r="B444" s="249" t="s">
        <v>111</v>
      </c>
      <c r="C444" s="250"/>
      <c r="D444" s="250"/>
      <c r="E444" s="250"/>
      <c r="F444" s="250"/>
      <c r="G444" s="250"/>
      <c r="H444" s="250"/>
      <c r="I444" s="250"/>
      <c r="J444" s="107">
        <f>SUM(I436:I442)</f>
        <v>14.06</v>
      </c>
      <c r="K444" s="78" t="s">
        <v>0</v>
      </c>
      <c r="L444" s="78"/>
      <c r="M444" s="120" t="s">
        <v>0</v>
      </c>
      <c r="N444" s="121"/>
    </row>
    <row r="445" spans="1:14" ht="15.75" thickBot="1" x14ac:dyDescent="0.3">
      <c r="A445" s="117"/>
      <c r="B445" s="118"/>
      <c r="C445" s="118"/>
      <c r="D445" s="118"/>
      <c r="E445" s="118"/>
      <c r="F445" s="118"/>
      <c r="G445" s="118"/>
      <c r="H445" s="118"/>
      <c r="I445" s="118"/>
      <c r="J445" s="118"/>
      <c r="K445" s="122"/>
      <c r="L445" s="118"/>
      <c r="M445" s="118"/>
      <c r="N445" s="119"/>
    </row>
    <row r="446" spans="1:14" x14ac:dyDescent="0.25">
      <c r="A446" s="111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3"/>
    </row>
    <row r="447" spans="1:14" ht="28.5" x14ac:dyDescent="0.45">
      <c r="A447" s="114"/>
      <c r="B447" s="78"/>
      <c r="C447" s="223" t="s">
        <v>203</v>
      </c>
      <c r="D447" s="223"/>
      <c r="E447" s="223"/>
      <c r="F447" s="223"/>
      <c r="G447" s="223"/>
      <c r="H447" s="223"/>
      <c r="I447" s="78"/>
      <c r="J447" s="78"/>
      <c r="K447" s="78"/>
      <c r="L447" s="78"/>
      <c r="M447" s="78"/>
      <c r="N447" s="115"/>
    </row>
    <row r="448" spans="1:14" ht="15.75" thickBot="1" x14ac:dyDescent="0.3">
      <c r="A448" s="114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115"/>
    </row>
    <row r="449" spans="1:14" ht="16.5" thickBot="1" x14ac:dyDescent="0.3">
      <c r="A449" s="114"/>
      <c r="B449" s="224" t="s">
        <v>207</v>
      </c>
      <c r="C449" s="225"/>
      <c r="D449" s="225"/>
      <c r="E449" s="226"/>
      <c r="F449" s="224" t="s">
        <v>149</v>
      </c>
      <c r="G449" s="226"/>
      <c r="H449" s="78"/>
      <c r="I449" s="224" t="s">
        <v>113</v>
      </c>
      <c r="J449" s="225"/>
      <c r="K449" s="225"/>
      <c r="L449" s="225"/>
      <c r="M449" s="225"/>
      <c r="N449" s="226"/>
    </row>
    <row r="450" spans="1:14" x14ac:dyDescent="0.25">
      <c r="A450" s="114"/>
      <c r="B450" s="227"/>
      <c r="C450" s="228"/>
      <c r="D450" s="228"/>
      <c r="E450" s="228"/>
      <c r="F450" s="228"/>
      <c r="G450" s="229"/>
      <c r="H450" s="78"/>
      <c r="I450" s="227"/>
      <c r="J450" s="228"/>
      <c r="K450" s="228"/>
      <c r="L450" s="228"/>
      <c r="M450" s="88" t="s">
        <v>0</v>
      </c>
      <c r="N450" s="89" t="s">
        <v>114</v>
      </c>
    </row>
    <row r="451" spans="1:14" x14ac:dyDescent="0.25">
      <c r="A451" s="114"/>
      <c r="B451" s="230" t="s">
        <v>115</v>
      </c>
      <c r="C451" s="231"/>
      <c r="D451" s="232"/>
      <c r="E451" s="82" t="s">
        <v>143</v>
      </c>
      <c r="F451" s="83">
        <v>1.1000000000000001</v>
      </c>
      <c r="G451" s="84" t="s">
        <v>147</v>
      </c>
      <c r="H451" s="78"/>
      <c r="I451" s="230" t="s">
        <v>124</v>
      </c>
      <c r="J451" s="231"/>
      <c r="K451" s="231"/>
      <c r="L451" s="232"/>
      <c r="M451" s="90">
        <v>1.8</v>
      </c>
      <c r="N451" s="91" t="s">
        <v>140</v>
      </c>
    </row>
    <row r="452" spans="1:14" x14ac:dyDescent="0.25">
      <c r="A452" s="114"/>
      <c r="B452" s="230" t="s">
        <v>116</v>
      </c>
      <c r="C452" s="231"/>
      <c r="D452" s="232"/>
      <c r="E452" s="82" t="s">
        <v>131</v>
      </c>
      <c r="F452" s="83">
        <v>0.13</v>
      </c>
      <c r="G452" s="84" t="s">
        <v>147</v>
      </c>
      <c r="H452" s="78"/>
      <c r="I452" s="230" t="s">
        <v>125</v>
      </c>
      <c r="J452" s="231"/>
      <c r="K452" s="231"/>
      <c r="L452" s="232"/>
      <c r="M452" s="90">
        <v>1.35</v>
      </c>
      <c r="N452" s="91" t="s">
        <v>140</v>
      </c>
    </row>
    <row r="453" spans="1:14" x14ac:dyDescent="0.25">
      <c r="A453" s="114"/>
      <c r="B453" s="230" t="s">
        <v>117</v>
      </c>
      <c r="C453" s="231"/>
      <c r="D453" s="232"/>
      <c r="E453" s="82" t="s">
        <v>132</v>
      </c>
      <c r="F453" s="83">
        <v>2.62</v>
      </c>
      <c r="G453" s="84" t="s">
        <v>147</v>
      </c>
      <c r="H453" s="78"/>
      <c r="I453" s="230" t="s">
        <v>126</v>
      </c>
      <c r="J453" s="231"/>
      <c r="K453" s="231"/>
      <c r="L453" s="232"/>
      <c r="M453" s="90">
        <v>2</v>
      </c>
      <c r="N453" s="91" t="s">
        <v>140</v>
      </c>
    </row>
    <row r="454" spans="1:14" x14ac:dyDescent="0.25">
      <c r="A454" s="114"/>
      <c r="B454" s="230" t="s">
        <v>118</v>
      </c>
      <c r="C454" s="231"/>
      <c r="D454" s="232"/>
      <c r="E454" s="82" t="s">
        <v>133</v>
      </c>
      <c r="F454" s="83">
        <v>0.01</v>
      </c>
      <c r="G454" s="84" t="s">
        <v>147</v>
      </c>
      <c r="H454" s="78"/>
      <c r="I454" s="230" t="s">
        <v>127</v>
      </c>
      <c r="J454" s="231"/>
      <c r="K454" s="231"/>
      <c r="L454" s="232"/>
      <c r="M454" s="90">
        <v>2.4</v>
      </c>
      <c r="N454" s="91" t="s">
        <v>140</v>
      </c>
    </row>
    <row r="455" spans="1:14" x14ac:dyDescent="0.25">
      <c r="A455" s="114"/>
      <c r="B455" s="230" t="s">
        <v>119</v>
      </c>
      <c r="C455" s="231"/>
      <c r="D455" s="232"/>
      <c r="E455" s="82" t="s">
        <v>134</v>
      </c>
      <c r="F455" s="83">
        <v>3.25</v>
      </c>
      <c r="G455" s="84" t="s">
        <v>148</v>
      </c>
      <c r="H455" s="78"/>
      <c r="I455" s="230" t="s">
        <v>128</v>
      </c>
      <c r="J455" s="231"/>
      <c r="K455" s="231"/>
      <c r="L455" s="232"/>
      <c r="M455" s="90">
        <v>0.02</v>
      </c>
      <c r="N455" s="91" t="s">
        <v>141</v>
      </c>
    </row>
    <row r="456" spans="1:14" x14ac:dyDescent="0.25">
      <c r="A456" s="114"/>
      <c r="B456" s="230" t="s">
        <v>120</v>
      </c>
      <c r="C456" s="231"/>
      <c r="D456" s="232"/>
      <c r="E456" s="82" t="s">
        <v>138</v>
      </c>
      <c r="F456" s="83">
        <v>0.1</v>
      </c>
      <c r="G456" s="84" t="s">
        <v>147</v>
      </c>
      <c r="H456" s="78"/>
      <c r="I456" s="230" t="s">
        <v>129</v>
      </c>
      <c r="J456" s="231"/>
      <c r="K456" s="231"/>
      <c r="L456" s="232"/>
      <c r="M456" s="90">
        <v>0.2</v>
      </c>
      <c r="N456" s="91" t="s">
        <v>142</v>
      </c>
    </row>
    <row r="457" spans="1:14" x14ac:dyDescent="0.25">
      <c r="A457" s="114"/>
      <c r="B457" s="230" t="s">
        <v>121</v>
      </c>
      <c r="C457" s="231"/>
      <c r="D457" s="232"/>
      <c r="E457" s="82" t="s">
        <v>135</v>
      </c>
      <c r="F457" s="83">
        <v>5</v>
      </c>
      <c r="G457" s="84" t="s">
        <v>170</v>
      </c>
      <c r="H457" s="78"/>
      <c r="I457" s="230" t="s">
        <v>139</v>
      </c>
      <c r="J457" s="231"/>
      <c r="K457" s="231"/>
      <c r="L457" s="232"/>
      <c r="M457" s="90">
        <v>0.1</v>
      </c>
      <c r="N457" s="91" t="s">
        <v>142</v>
      </c>
    </row>
    <row r="458" spans="1:14" ht="15.75" thickBot="1" x14ac:dyDescent="0.3">
      <c r="A458" s="114"/>
      <c r="B458" s="230" t="s">
        <v>122</v>
      </c>
      <c r="C458" s="231"/>
      <c r="D458" s="232"/>
      <c r="E458" s="82" t="s">
        <v>136</v>
      </c>
      <c r="F458" s="83">
        <v>0.3</v>
      </c>
      <c r="G458" s="84" t="s">
        <v>147</v>
      </c>
      <c r="H458" s="78"/>
      <c r="I458" s="237" t="s">
        <v>130</v>
      </c>
      <c r="J458" s="238"/>
      <c r="K458" s="238"/>
      <c r="L458" s="239"/>
      <c r="M458" s="92">
        <v>0.3</v>
      </c>
      <c r="N458" s="93" t="s">
        <v>142</v>
      </c>
    </row>
    <row r="459" spans="1:14" x14ac:dyDescent="0.25">
      <c r="A459" s="114"/>
      <c r="B459" s="79"/>
      <c r="C459" s="79"/>
      <c r="D459" s="79"/>
      <c r="E459" s="80"/>
      <c r="F459" s="81"/>
      <c r="G459" s="78"/>
      <c r="H459" s="78"/>
      <c r="I459" s="78"/>
      <c r="J459" s="78"/>
      <c r="K459" s="78"/>
      <c r="L459" s="78"/>
      <c r="M459" s="78"/>
      <c r="N459" s="115"/>
    </row>
    <row r="460" spans="1:14" ht="15" customHeight="1" x14ac:dyDescent="0.25">
      <c r="A460" s="114"/>
      <c r="B460" s="240" t="s">
        <v>104</v>
      </c>
      <c r="C460" s="241"/>
      <c r="D460" s="242"/>
      <c r="E460" s="246" t="s">
        <v>144</v>
      </c>
      <c r="F460" s="248" t="s">
        <v>145</v>
      </c>
      <c r="G460" s="78"/>
      <c r="H460" s="78" t="s">
        <v>0</v>
      </c>
      <c r="I460" s="78"/>
      <c r="J460" s="78"/>
      <c r="K460" s="78"/>
      <c r="L460" s="78"/>
      <c r="M460" s="78"/>
      <c r="N460" s="115"/>
    </row>
    <row r="461" spans="1:14" x14ac:dyDescent="0.25">
      <c r="A461" s="114"/>
      <c r="B461" s="243"/>
      <c r="C461" s="244"/>
      <c r="D461" s="245"/>
      <c r="E461" s="247"/>
      <c r="F461" s="248"/>
      <c r="G461" s="78"/>
      <c r="H461" s="78"/>
      <c r="I461" s="94" t="s">
        <v>146</v>
      </c>
      <c r="J461" s="78"/>
      <c r="K461" s="78"/>
      <c r="L461" s="78"/>
      <c r="M461" s="78"/>
      <c r="N461" s="115"/>
    </row>
    <row r="462" spans="1:14" x14ac:dyDescent="0.25">
      <c r="A462" s="114"/>
      <c r="B462" s="233" t="s">
        <v>105</v>
      </c>
      <c r="C462" s="234"/>
      <c r="D462" s="235"/>
      <c r="E462" s="97">
        <v>4</v>
      </c>
      <c r="F462" s="98">
        <v>2.08</v>
      </c>
      <c r="G462" s="99">
        <f>F451*F452*F453</f>
        <v>0.37466000000000005</v>
      </c>
      <c r="H462" s="100"/>
      <c r="I462" s="96">
        <f>ROUND(E462*F462*G462,2)</f>
        <v>3.12</v>
      </c>
      <c r="J462" s="95"/>
      <c r="K462" s="236" t="s">
        <v>156</v>
      </c>
      <c r="L462" s="236"/>
      <c r="M462" s="78"/>
      <c r="N462" s="115"/>
    </row>
    <row r="463" spans="1:14" x14ac:dyDescent="0.25">
      <c r="A463" s="114"/>
      <c r="B463" s="233" t="s">
        <v>112</v>
      </c>
      <c r="C463" s="234"/>
      <c r="D463" s="235"/>
      <c r="E463" s="97">
        <v>4</v>
      </c>
      <c r="F463" s="98">
        <f>M453</f>
        <v>2</v>
      </c>
      <c r="G463" s="99">
        <f>F451*F453*2*F454</f>
        <v>5.7640000000000011E-2</v>
      </c>
      <c r="H463" s="100"/>
      <c r="I463" s="96">
        <f t="shared" ref="I463:I468" si="17">ROUND(E463*F463*G463,2)</f>
        <v>0.46</v>
      </c>
      <c r="J463" s="95" t="s">
        <v>0</v>
      </c>
      <c r="K463" s="236" t="s">
        <v>150</v>
      </c>
      <c r="L463" s="236"/>
      <c r="M463" s="78"/>
      <c r="N463" s="115"/>
    </row>
    <row r="464" spans="1:14" x14ac:dyDescent="0.25">
      <c r="A464" s="114"/>
      <c r="B464" s="233" t="s">
        <v>106</v>
      </c>
      <c r="C464" s="234"/>
      <c r="D464" s="235"/>
      <c r="E464" s="97">
        <v>4</v>
      </c>
      <c r="F464" s="98">
        <f>M454</f>
        <v>2.4</v>
      </c>
      <c r="G464" s="99">
        <f>F452*F458</f>
        <v>3.9E-2</v>
      </c>
      <c r="H464" s="100"/>
      <c r="I464" s="96">
        <f t="shared" si="17"/>
        <v>0.37</v>
      </c>
      <c r="J464" s="95"/>
      <c r="K464" s="236" t="s">
        <v>151</v>
      </c>
      <c r="L464" s="236"/>
      <c r="M464" s="78"/>
      <c r="N464" s="115"/>
    </row>
    <row r="465" spans="1:14" x14ac:dyDescent="0.25">
      <c r="A465" s="114"/>
      <c r="B465" s="233" t="s">
        <v>107</v>
      </c>
      <c r="C465" s="234" t="s">
        <v>0</v>
      </c>
      <c r="D465" s="235" t="s">
        <v>0</v>
      </c>
      <c r="E465" s="97">
        <v>4</v>
      </c>
      <c r="F465" s="98">
        <f>M454</f>
        <v>2.4</v>
      </c>
      <c r="G465" s="99">
        <f>F456*F455</f>
        <v>0.32500000000000001</v>
      </c>
      <c r="H465" s="100"/>
      <c r="I465" s="96">
        <f t="shared" si="17"/>
        <v>3.12</v>
      </c>
      <c r="J465" s="95"/>
      <c r="K465" s="236" t="s">
        <v>155</v>
      </c>
      <c r="L465" s="236"/>
      <c r="M465" s="78"/>
      <c r="N465" s="115"/>
    </row>
    <row r="466" spans="1:14" x14ac:dyDescent="0.25">
      <c r="A466" s="114"/>
      <c r="B466" s="233" t="s">
        <v>108</v>
      </c>
      <c r="C466" s="234"/>
      <c r="D466" s="235"/>
      <c r="E466" s="97">
        <v>3</v>
      </c>
      <c r="F466" s="98">
        <f>M455</f>
        <v>0.02</v>
      </c>
      <c r="G466" s="99">
        <f>F457*F455</f>
        <v>16.25</v>
      </c>
      <c r="H466" s="100"/>
      <c r="I466" s="96">
        <f t="shared" si="17"/>
        <v>0.98</v>
      </c>
      <c r="J466" s="95"/>
      <c r="K466" s="236" t="s">
        <v>154</v>
      </c>
      <c r="L466" s="236"/>
      <c r="M466" s="78"/>
      <c r="N466" s="115"/>
    </row>
    <row r="467" spans="1:14" x14ac:dyDescent="0.25">
      <c r="A467" s="114"/>
      <c r="B467" s="233" t="s">
        <v>109</v>
      </c>
      <c r="C467" s="234"/>
      <c r="D467" s="235"/>
      <c r="E467" s="97">
        <v>3</v>
      </c>
      <c r="F467" s="98">
        <f>M456</f>
        <v>0.2</v>
      </c>
      <c r="G467" s="99">
        <f>F455</f>
        <v>3.25</v>
      </c>
      <c r="H467" s="100"/>
      <c r="I467" s="96">
        <f t="shared" si="17"/>
        <v>1.95</v>
      </c>
      <c r="J467" s="95"/>
      <c r="K467" s="236" t="s">
        <v>153</v>
      </c>
      <c r="L467" s="236"/>
      <c r="M467" s="78"/>
      <c r="N467" s="115"/>
    </row>
    <row r="468" spans="1:14" x14ac:dyDescent="0.25">
      <c r="A468" s="114"/>
      <c r="B468" s="233" t="s">
        <v>110</v>
      </c>
      <c r="C468" s="234"/>
      <c r="D468" s="235"/>
      <c r="E468" s="97">
        <v>1</v>
      </c>
      <c r="F468" s="98">
        <f>M457</f>
        <v>0.1</v>
      </c>
      <c r="G468" s="99">
        <f>F455</f>
        <v>3.25</v>
      </c>
      <c r="H468" s="100"/>
      <c r="I468" s="96">
        <f t="shared" si="17"/>
        <v>0.33</v>
      </c>
      <c r="J468" s="95"/>
      <c r="K468" s="236" t="s">
        <v>152</v>
      </c>
      <c r="L468" s="236"/>
      <c r="M468" s="78"/>
      <c r="N468" s="115"/>
    </row>
    <row r="469" spans="1:14" ht="15.75" thickBot="1" x14ac:dyDescent="0.3">
      <c r="A469" s="114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115"/>
    </row>
    <row r="470" spans="1:14" ht="15.75" thickBot="1" x14ac:dyDescent="0.3">
      <c r="A470" s="114"/>
      <c r="B470" s="249" t="s">
        <v>111</v>
      </c>
      <c r="C470" s="250"/>
      <c r="D470" s="250"/>
      <c r="E470" s="250"/>
      <c r="F470" s="250"/>
      <c r="G470" s="250"/>
      <c r="H470" s="250"/>
      <c r="I470" s="250"/>
      <c r="J470" s="107">
        <f>SUM(I462:I468)</f>
        <v>10.33</v>
      </c>
      <c r="K470" s="78" t="s">
        <v>0</v>
      </c>
      <c r="L470" s="78"/>
      <c r="M470" s="120" t="s">
        <v>0</v>
      </c>
      <c r="N470" s="121"/>
    </row>
    <row r="471" spans="1:14" ht="15.75" thickBot="1" x14ac:dyDescent="0.3">
      <c r="A471" s="117"/>
      <c r="B471" s="118"/>
      <c r="C471" s="118"/>
      <c r="D471" s="118"/>
      <c r="E471" s="118"/>
      <c r="F471" s="118"/>
      <c r="G471" s="118"/>
      <c r="H471" s="118"/>
      <c r="I471" s="118"/>
      <c r="J471" s="118"/>
      <c r="K471" s="122"/>
      <c r="L471" s="118"/>
      <c r="M471" s="118"/>
      <c r="N471" s="119"/>
    </row>
  </sheetData>
  <mergeCells count="723">
    <mergeCell ref="B468:D468"/>
    <mergeCell ref="K468:L468"/>
    <mergeCell ref="B470:I470"/>
    <mergeCell ref="B465:D465"/>
    <mergeCell ref="K465:L465"/>
    <mergeCell ref="B466:D466"/>
    <mergeCell ref="K466:L466"/>
    <mergeCell ref="B467:D467"/>
    <mergeCell ref="K467:L467"/>
    <mergeCell ref="K462:L462"/>
    <mergeCell ref="B463:D463"/>
    <mergeCell ref="K463:L463"/>
    <mergeCell ref="B464:D464"/>
    <mergeCell ref="K464:L464"/>
    <mergeCell ref="B460:D461"/>
    <mergeCell ref="E460:E461"/>
    <mergeCell ref="F460:F461"/>
    <mergeCell ref="B462:D462"/>
    <mergeCell ref="B456:D456"/>
    <mergeCell ref="I456:L456"/>
    <mergeCell ref="B457:D457"/>
    <mergeCell ref="I457:L457"/>
    <mergeCell ref="B458:D458"/>
    <mergeCell ref="I458:L458"/>
    <mergeCell ref="B453:D453"/>
    <mergeCell ref="I453:L453"/>
    <mergeCell ref="B454:D454"/>
    <mergeCell ref="I454:L454"/>
    <mergeCell ref="B455:D455"/>
    <mergeCell ref="I455:L455"/>
    <mergeCell ref="B450:G450"/>
    <mergeCell ref="I450:L450"/>
    <mergeCell ref="B451:D451"/>
    <mergeCell ref="I451:L451"/>
    <mergeCell ref="B452:D452"/>
    <mergeCell ref="I452:L452"/>
    <mergeCell ref="B442:D442"/>
    <mergeCell ref="K442:L442"/>
    <mergeCell ref="B444:I444"/>
    <mergeCell ref="C447:H447"/>
    <mergeCell ref="B449:E449"/>
    <mergeCell ref="F449:G449"/>
    <mergeCell ref="I449:N449"/>
    <mergeCell ref="B439:D439"/>
    <mergeCell ref="K439:L439"/>
    <mergeCell ref="B440:D440"/>
    <mergeCell ref="K440:L440"/>
    <mergeCell ref="B441:D441"/>
    <mergeCell ref="K441:L441"/>
    <mergeCell ref="K436:L436"/>
    <mergeCell ref="B437:D437"/>
    <mergeCell ref="K437:L437"/>
    <mergeCell ref="B438:D438"/>
    <mergeCell ref="K438:L438"/>
    <mergeCell ref="B434:D435"/>
    <mergeCell ref="E434:E435"/>
    <mergeCell ref="F434:F435"/>
    <mergeCell ref="B436:D436"/>
    <mergeCell ref="B430:D430"/>
    <mergeCell ref="I430:L430"/>
    <mergeCell ref="B431:D431"/>
    <mergeCell ref="I431:L431"/>
    <mergeCell ref="B432:D432"/>
    <mergeCell ref="I432:L432"/>
    <mergeCell ref="B427:D427"/>
    <mergeCell ref="I427:L427"/>
    <mergeCell ref="B428:D428"/>
    <mergeCell ref="I428:L428"/>
    <mergeCell ref="B429:D429"/>
    <mergeCell ref="I429:L429"/>
    <mergeCell ref="B424:G424"/>
    <mergeCell ref="I424:L424"/>
    <mergeCell ref="B425:D425"/>
    <mergeCell ref="I425:L425"/>
    <mergeCell ref="B426:D426"/>
    <mergeCell ref="I426:L426"/>
    <mergeCell ref="B418:I418"/>
    <mergeCell ref="C421:H421"/>
    <mergeCell ref="B423:E423"/>
    <mergeCell ref="F423:G423"/>
    <mergeCell ref="I423:N423"/>
    <mergeCell ref="B414:D414"/>
    <mergeCell ref="K414:L414"/>
    <mergeCell ref="B415:D415"/>
    <mergeCell ref="K415:L415"/>
    <mergeCell ref="B416:D416"/>
    <mergeCell ref="K416:L416"/>
    <mergeCell ref="B411:D411"/>
    <mergeCell ref="K411:L411"/>
    <mergeCell ref="B412:D412"/>
    <mergeCell ref="K412:L412"/>
    <mergeCell ref="B413:D413"/>
    <mergeCell ref="K413:L413"/>
    <mergeCell ref="B408:D409"/>
    <mergeCell ref="E408:E409"/>
    <mergeCell ref="F408:F409"/>
    <mergeCell ref="B410:D410"/>
    <mergeCell ref="K410:L410"/>
    <mergeCell ref="B405:D405"/>
    <mergeCell ref="I405:L405"/>
    <mergeCell ref="B406:D406"/>
    <mergeCell ref="I406:L406"/>
    <mergeCell ref="B402:D402"/>
    <mergeCell ref="I402:L402"/>
    <mergeCell ref="B403:D403"/>
    <mergeCell ref="I403:L403"/>
    <mergeCell ref="B404:D404"/>
    <mergeCell ref="I404:L404"/>
    <mergeCell ref="B399:D399"/>
    <mergeCell ref="I399:L399"/>
    <mergeCell ref="B400:D400"/>
    <mergeCell ref="I400:L400"/>
    <mergeCell ref="B401:D401"/>
    <mergeCell ref="I401:L401"/>
    <mergeCell ref="C395:H395"/>
    <mergeCell ref="B397:E397"/>
    <mergeCell ref="F397:G397"/>
    <mergeCell ref="I397:N397"/>
    <mergeCell ref="B398:G398"/>
    <mergeCell ref="I398:L398"/>
    <mergeCell ref="B390:D390"/>
    <mergeCell ref="K390:L390"/>
    <mergeCell ref="B392:I392"/>
    <mergeCell ref="C369:H369"/>
    <mergeCell ref="B371:E371"/>
    <mergeCell ref="F371:G371"/>
    <mergeCell ref="I371:N371"/>
    <mergeCell ref="B387:D387"/>
    <mergeCell ref="K387:L387"/>
    <mergeCell ref="B388:D388"/>
    <mergeCell ref="K388:L388"/>
    <mergeCell ref="B389:D389"/>
    <mergeCell ref="K389:L389"/>
    <mergeCell ref="K384:L384"/>
    <mergeCell ref="B385:D385"/>
    <mergeCell ref="K385:L385"/>
    <mergeCell ref="B386:D386"/>
    <mergeCell ref="K386:L386"/>
    <mergeCell ref="B382:D383"/>
    <mergeCell ref="E382:E383"/>
    <mergeCell ref="F382:F383"/>
    <mergeCell ref="B384:D384"/>
    <mergeCell ref="B378:D378"/>
    <mergeCell ref="I378:L378"/>
    <mergeCell ref="B379:D379"/>
    <mergeCell ref="I379:L379"/>
    <mergeCell ref="B380:D380"/>
    <mergeCell ref="I380:L380"/>
    <mergeCell ref="B375:D375"/>
    <mergeCell ref="I375:L375"/>
    <mergeCell ref="B376:D376"/>
    <mergeCell ref="I376:L376"/>
    <mergeCell ref="B377:D377"/>
    <mergeCell ref="I377:L377"/>
    <mergeCell ref="B372:G372"/>
    <mergeCell ref="I372:L372"/>
    <mergeCell ref="B373:D373"/>
    <mergeCell ref="I373:L373"/>
    <mergeCell ref="B374:D374"/>
    <mergeCell ref="I374:L374"/>
    <mergeCell ref="B364:D364"/>
    <mergeCell ref="K364:L364"/>
    <mergeCell ref="B366:I366"/>
    <mergeCell ref="B361:D361"/>
    <mergeCell ref="K361:L361"/>
    <mergeCell ref="B362:D362"/>
    <mergeCell ref="K362:L362"/>
    <mergeCell ref="B363:D363"/>
    <mergeCell ref="K363:L363"/>
    <mergeCell ref="K358:L358"/>
    <mergeCell ref="B359:D359"/>
    <mergeCell ref="K359:L359"/>
    <mergeCell ref="B360:D360"/>
    <mergeCell ref="K360:L360"/>
    <mergeCell ref="B356:D357"/>
    <mergeCell ref="E356:E357"/>
    <mergeCell ref="F356:F357"/>
    <mergeCell ref="B358:D358"/>
    <mergeCell ref="B352:D352"/>
    <mergeCell ref="I352:L352"/>
    <mergeCell ref="B353:D353"/>
    <mergeCell ref="I353:L353"/>
    <mergeCell ref="B354:D354"/>
    <mergeCell ref="I354:L354"/>
    <mergeCell ref="B349:D349"/>
    <mergeCell ref="I349:L349"/>
    <mergeCell ref="B350:D350"/>
    <mergeCell ref="I350:L350"/>
    <mergeCell ref="B351:D351"/>
    <mergeCell ref="I351:L351"/>
    <mergeCell ref="B346:G346"/>
    <mergeCell ref="I346:L346"/>
    <mergeCell ref="B347:D347"/>
    <mergeCell ref="I347:L347"/>
    <mergeCell ref="B348:D348"/>
    <mergeCell ref="I348:L348"/>
    <mergeCell ref="B338:D338"/>
    <mergeCell ref="K338:L338"/>
    <mergeCell ref="B340:I340"/>
    <mergeCell ref="C343:H343"/>
    <mergeCell ref="B345:E345"/>
    <mergeCell ref="F345:G345"/>
    <mergeCell ref="I345:N345"/>
    <mergeCell ref="B335:D335"/>
    <mergeCell ref="K335:L335"/>
    <mergeCell ref="B336:D336"/>
    <mergeCell ref="K336:L336"/>
    <mergeCell ref="B337:D337"/>
    <mergeCell ref="K337:L337"/>
    <mergeCell ref="K332:L332"/>
    <mergeCell ref="B333:D333"/>
    <mergeCell ref="K333:L333"/>
    <mergeCell ref="B334:D334"/>
    <mergeCell ref="K334:L334"/>
    <mergeCell ref="B330:D331"/>
    <mergeCell ref="E330:E331"/>
    <mergeCell ref="F330:F331"/>
    <mergeCell ref="B332:D332"/>
    <mergeCell ref="B326:D326"/>
    <mergeCell ref="I326:L326"/>
    <mergeCell ref="B327:D327"/>
    <mergeCell ref="I327:L327"/>
    <mergeCell ref="B328:D328"/>
    <mergeCell ref="I328:L328"/>
    <mergeCell ref="B323:D323"/>
    <mergeCell ref="I323:L323"/>
    <mergeCell ref="B324:D324"/>
    <mergeCell ref="I324:L324"/>
    <mergeCell ref="B325:D325"/>
    <mergeCell ref="I325:L325"/>
    <mergeCell ref="B320:G320"/>
    <mergeCell ref="I320:L320"/>
    <mergeCell ref="B321:D321"/>
    <mergeCell ref="I321:L321"/>
    <mergeCell ref="B322:D322"/>
    <mergeCell ref="I322:L322"/>
    <mergeCell ref="B312:D312"/>
    <mergeCell ref="K312:L312"/>
    <mergeCell ref="B314:I314"/>
    <mergeCell ref="C317:H317"/>
    <mergeCell ref="B319:E319"/>
    <mergeCell ref="F319:G319"/>
    <mergeCell ref="I319:N319"/>
    <mergeCell ref="B309:D309"/>
    <mergeCell ref="K309:L309"/>
    <mergeCell ref="B310:D310"/>
    <mergeCell ref="K310:L310"/>
    <mergeCell ref="B311:D311"/>
    <mergeCell ref="K311:L311"/>
    <mergeCell ref="K306:L306"/>
    <mergeCell ref="B307:D307"/>
    <mergeCell ref="K307:L307"/>
    <mergeCell ref="B308:D308"/>
    <mergeCell ref="K308:L308"/>
    <mergeCell ref="B302:D302"/>
    <mergeCell ref="B304:D305"/>
    <mergeCell ref="E304:E305"/>
    <mergeCell ref="F304:F305"/>
    <mergeCell ref="B306:D306"/>
    <mergeCell ref="B299:D299"/>
    <mergeCell ref="I299:L299"/>
    <mergeCell ref="B300:D300"/>
    <mergeCell ref="I300:L300"/>
    <mergeCell ref="B301:D301"/>
    <mergeCell ref="I301:L301"/>
    <mergeCell ref="B296:D296"/>
    <mergeCell ref="I296:L296"/>
    <mergeCell ref="B297:D297"/>
    <mergeCell ref="I297:L297"/>
    <mergeCell ref="B298:D298"/>
    <mergeCell ref="I298:L298"/>
    <mergeCell ref="B293:G293"/>
    <mergeCell ref="I293:L293"/>
    <mergeCell ref="B294:D294"/>
    <mergeCell ref="I294:L294"/>
    <mergeCell ref="B295:D295"/>
    <mergeCell ref="I295:L295"/>
    <mergeCell ref="B285:D285"/>
    <mergeCell ref="K285:L285"/>
    <mergeCell ref="B287:I287"/>
    <mergeCell ref="C290:H290"/>
    <mergeCell ref="B292:E292"/>
    <mergeCell ref="F292:G292"/>
    <mergeCell ref="I292:N292"/>
    <mergeCell ref="B282:D282"/>
    <mergeCell ref="K282:L282"/>
    <mergeCell ref="B283:D283"/>
    <mergeCell ref="K283:L283"/>
    <mergeCell ref="B284:D284"/>
    <mergeCell ref="K284:L284"/>
    <mergeCell ref="K279:L279"/>
    <mergeCell ref="B280:D280"/>
    <mergeCell ref="K280:L280"/>
    <mergeCell ref="B281:D281"/>
    <mergeCell ref="K281:L281"/>
    <mergeCell ref="B277:D278"/>
    <mergeCell ref="E277:E278"/>
    <mergeCell ref="F277:F278"/>
    <mergeCell ref="B279:D279"/>
    <mergeCell ref="B273:D273"/>
    <mergeCell ref="I273:L273"/>
    <mergeCell ref="B274:D274"/>
    <mergeCell ref="I274:L274"/>
    <mergeCell ref="B275:D275"/>
    <mergeCell ref="I275:L275"/>
    <mergeCell ref="B270:D270"/>
    <mergeCell ref="I270:L270"/>
    <mergeCell ref="B271:D271"/>
    <mergeCell ref="I271:L271"/>
    <mergeCell ref="B272:D272"/>
    <mergeCell ref="I272:L272"/>
    <mergeCell ref="B267:G267"/>
    <mergeCell ref="I267:L267"/>
    <mergeCell ref="B268:D268"/>
    <mergeCell ref="I268:L268"/>
    <mergeCell ref="B269:D269"/>
    <mergeCell ref="I269:L269"/>
    <mergeCell ref="B259:D259"/>
    <mergeCell ref="K259:L259"/>
    <mergeCell ref="B261:I261"/>
    <mergeCell ref="C264:H264"/>
    <mergeCell ref="B266:E266"/>
    <mergeCell ref="F266:G266"/>
    <mergeCell ref="I266:N266"/>
    <mergeCell ref="B256:D256"/>
    <mergeCell ref="K256:L256"/>
    <mergeCell ref="B257:D257"/>
    <mergeCell ref="K257:L257"/>
    <mergeCell ref="B258:D258"/>
    <mergeCell ref="K258:L258"/>
    <mergeCell ref="K253:L253"/>
    <mergeCell ref="B254:D254"/>
    <mergeCell ref="K254:L254"/>
    <mergeCell ref="B255:D255"/>
    <mergeCell ref="K255:L255"/>
    <mergeCell ref="B251:D252"/>
    <mergeCell ref="E251:E252"/>
    <mergeCell ref="F251:F252"/>
    <mergeCell ref="B253:D253"/>
    <mergeCell ref="B247:D247"/>
    <mergeCell ref="I247:L247"/>
    <mergeCell ref="B248:D248"/>
    <mergeCell ref="I248:L248"/>
    <mergeCell ref="B249:D249"/>
    <mergeCell ref="I249:L249"/>
    <mergeCell ref="B244:D244"/>
    <mergeCell ref="I244:L244"/>
    <mergeCell ref="B245:D245"/>
    <mergeCell ref="I245:L245"/>
    <mergeCell ref="B246:D246"/>
    <mergeCell ref="I246:L246"/>
    <mergeCell ref="B241:G241"/>
    <mergeCell ref="I241:L241"/>
    <mergeCell ref="B242:D242"/>
    <mergeCell ref="I242:L242"/>
    <mergeCell ref="B243:D243"/>
    <mergeCell ref="I243:L243"/>
    <mergeCell ref="B233:D233"/>
    <mergeCell ref="K233:L233"/>
    <mergeCell ref="B235:I235"/>
    <mergeCell ref="C238:H238"/>
    <mergeCell ref="B240:E240"/>
    <mergeCell ref="F240:G240"/>
    <mergeCell ref="I240:N240"/>
    <mergeCell ref="B230:D230"/>
    <mergeCell ref="K230:L230"/>
    <mergeCell ref="B231:D231"/>
    <mergeCell ref="K231:L231"/>
    <mergeCell ref="B232:D232"/>
    <mergeCell ref="K232:L232"/>
    <mergeCell ref="K227:L227"/>
    <mergeCell ref="B228:D228"/>
    <mergeCell ref="K228:L228"/>
    <mergeCell ref="B229:D229"/>
    <mergeCell ref="K229:L229"/>
    <mergeCell ref="B223:D223"/>
    <mergeCell ref="B225:D226"/>
    <mergeCell ref="E225:E226"/>
    <mergeCell ref="F225:F226"/>
    <mergeCell ref="B227:D227"/>
    <mergeCell ref="B220:D220"/>
    <mergeCell ref="I220:L220"/>
    <mergeCell ref="B221:D221"/>
    <mergeCell ref="I221:L221"/>
    <mergeCell ref="B222:D222"/>
    <mergeCell ref="I222:L222"/>
    <mergeCell ref="B217:D217"/>
    <mergeCell ref="I217:L217"/>
    <mergeCell ref="B218:D218"/>
    <mergeCell ref="I218:L218"/>
    <mergeCell ref="B219:D219"/>
    <mergeCell ref="I219:L219"/>
    <mergeCell ref="B214:G214"/>
    <mergeCell ref="I214:L214"/>
    <mergeCell ref="B215:D215"/>
    <mergeCell ref="I215:L215"/>
    <mergeCell ref="B216:D216"/>
    <mergeCell ref="I216:L216"/>
    <mergeCell ref="B206:D206"/>
    <mergeCell ref="K206:L206"/>
    <mergeCell ref="B208:I208"/>
    <mergeCell ref="C211:H211"/>
    <mergeCell ref="B213:E213"/>
    <mergeCell ref="F213:G213"/>
    <mergeCell ref="I213:N213"/>
    <mergeCell ref="B203:D203"/>
    <mergeCell ref="K203:L203"/>
    <mergeCell ref="B204:D204"/>
    <mergeCell ref="K204:L204"/>
    <mergeCell ref="B205:D205"/>
    <mergeCell ref="K205:L205"/>
    <mergeCell ref="K200:L200"/>
    <mergeCell ref="B201:D201"/>
    <mergeCell ref="K201:L201"/>
    <mergeCell ref="B202:D202"/>
    <mergeCell ref="K202:L202"/>
    <mergeCell ref="B198:D199"/>
    <mergeCell ref="E198:E199"/>
    <mergeCell ref="F198:F199"/>
    <mergeCell ref="B200:D200"/>
    <mergeCell ref="B194:D194"/>
    <mergeCell ref="I194:L194"/>
    <mergeCell ref="B195:D195"/>
    <mergeCell ref="I195:L195"/>
    <mergeCell ref="B196:D196"/>
    <mergeCell ref="I196:L196"/>
    <mergeCell ref="B191:D191"/>
    <mergeCell ref="I191:L191"/>
    <mergeCell ref="B192:D192"/>
    <mergeCell ref="I192:L192"/>
    <mergeCell ref="B193:D193"/>
    <mergeCell ref="I193:L193"/>
    <mergeCell ref="B188:G188"/>
    <mergeCell ref="I188:L188"/>
    <mergeCell ref="B189:D189"/>
    <mergeCell ref="I189:L189"/>
    <mergeCell ref="B190:D190"/>
    <mergeCell ref="I190:L190"/>
    <mergeCell ref="B180:D180"/>
    <mergeCell ref="K180:L180"/>
    <mergeCell ref="B182:I182"/>
    <mergeCell ref="C185:H185"/>
    <mergeCell ref="B187:E187"/>
    <mergeCell ref="F187:G187"/>
    <mergeCell ref="I187:N187"/>
    <mergeCell ref="B177:D177"/>
    <mergeCell ref="K177:L177"/>
    <mergeCell ref="B178:D178"/>
    <mergeCell ref="K178:L178"/>
    <mergeCell ref="B179:D179"/>
    <mergeCell ref="K179:L179"/>
    <mergeCell ref="K174:L174"/>
    <mergeCell ref="B175:D175"/>
    <mergeCell ref="K175:L175"/>
    <mergeCell ref="B176:D176"/>
    <mergeCell ref="K176:L176"/>
    <mergeCell ref="B172:D173"/>
    <mergeCell ref="E172:E173"/>
    <mergeCell ref="F172:F173"/>
    <mergeCell ref="B174:D174"/>
    <mergeCell ref="B168:D168"/>
    <mergeCell ref="I168:L168"/>
    <mergeCell ref="B169:D169"/>
    <mergeCell ref="I169:L169"/>
    <mergeCell ref="B170:D170"/>
    <mergeCell ref="I170:L170"/>
    <mergeCell ref="B165:D165"/>
    <mergeCell ref="I165:L165"/>
    <mergeCell ref="B166:D166"/>
    <mergeCell ref="I166:L166"/>
    <mergeCell ref="B167:D167"/>
    <mergeCell ref="I167:L167"/>
    <mergeCell ref="B162:G162"/>
    <mergeCell ref="I162:L162"/>
    <mergeCell ref="B163:D163"/>
    <mergeCell ref="I163:L163"/>
    <mergeCell ref="B164:D164"/>
    <mergeCell ref="I164:L164"/>
    <mergeCell ref="B154:D154"/>
    <mergeCell ref="K154:L154"/>
    <mergeCell ref="B156:I156"/>
    <mergeCell ref="C159:H159"/>
    <mergeCell ref="B161:E161"/>
    <mergeCell ref="F161:G161"/>
    <mergeCell ref="I161:N161"/>
    <mergeCell ref="B151:D151"/>
    <mergeCell ref="K151:L151"/>
    <mergeCell ref="B152:D152"/>
    <mergeCell ref="K152:L152"/>
    <mergeCell ref="B153:D153"/>
    <mergeCell ref="K153:L153"/>
    <mergeCell ref="K148:L148"/>
    <mergeCell ref="B149:D149"/>
    <mergeCell ref="K149:L149"/>
    <mergeCell ref="B150:D150"/>
    <mergeCell ref="K150:L150"/>
    <mergeCell ref="B144:D144"/>
    <mergeCell ref="B146:D147"/>
    <mergeCell ref="E146:E147"/>
    <mergeCell ref="F146:F147"/>
    <mergeCell ref="B148:D148"/>
    <mergeCell ref="B141:D141"/>
    <mergeCell ref="I141:L141"/>
    <mergeCell ref="B142:D142"/>
    <mergeCell ref="I142:L142"/>
    <mergeCell ref="B143:D143"/>
    <mergeCell ref="I143:L143"/>
    <mergeCell ref="B138:D138"/>
    <mergeCell ref="I138:L138"/>
    <mergeCell ref="B139:D139"/>
    <mergeCell ref="I139:L139"/>
    <mergeCell ref="B140:D140"/>
    <mergeCell ref="I140:L140"/>
    <mergeCell ref="B135:G135"/>
    <mergeCell ref="I135:L135"/>
    <mergeCell ref="B136:D136"/>
    <mergeCell ref="I136:L136"/>
    <mergeCell ref="B137:D137"/>
    <mergeCell ref="I137:L137"/>
    <mergeCell ref="B127:D127"/>
    <mergeCell ref="K127:L127"/>
    <mergeCell ref="B129:I129"/>
    <mergeCell ref="C132:H132"/>
    <mergeCell ref="B134:E134"/>
    <mergeCell ref="F134:G134"/>
    <mergeCell ref="I134:N134"/>
    <mergeCell ref="B124:D124"/>
    <mergeCell ref="K124:L124"/>
    <mergeCell ref="B125:D125"/>
    <mergeCell ref="K125:L125"/>
    <mergeCell ref="B126:D126"/>
    <mergeCell ref="K126:L126"/>
    <mergeCell ref="K121:L121"/>
    <mergeCell ref="B122:D122"/>
    <mergeCell ref="K122:L122"/>
    <mergeCell ref="B123:D123"/>
    <mergeCell ref="K123:L123"/>
    <mergeCell ref="B119:D120"/>
    <mergeCell ref="E119:E120"/>
    <mergeCell ref="F119:F120"/>
    <mergeCell ref="B121:D121"/>
    <mergeCell ref="B115:D115"/>
    <mergeCell ref="I115:L115"/>
    <mergeCell ref="B116:D116"/>
    <mergeCell ref="I116:L116"/>
    <mergeCell ref="B117:D117"/>
    <mergeCell ref="I117:L117"/>
    <mergeCell ref="B112:D112"/>
    <mergeCell ref="I112:L112"/>
    <mergeCell ref="B113:D113"/>
    <mergeCell ref="I113:L113"/>
    <mergeCell ref="B114:D114"/>
    <mergeCell ref="I114:L114"/>
    <mergeCell ref="B109:G109"/>
    <mergeCell ref="I109:L109"/>
    <mergeCell ref="B110:D110"/>
    <mergeCell ref="I110:L110"/>
    <mergeCell ref="B111:D111"/>
    <mergeCell ref="I111:L111"/>
    <mergeCell ref="B101:D101"/>
    <mergeCell ref="K101:L101"/>
    <mergeCell ref="B103:I103"/>
    <mergeCell ref="C106:H106"/>
    <mergeCell ref="B108:E108"/>
    <mergeCell ref="F108:G108"/>
    <mergeCell ref="I108:N108"/>
    <mergeCell ref="B98:D98"/>
    <mergeCell ref="K98:L98"/>
    <mergeCell ref="B99:D99"/>
    <mergeCell ref="K99:L99"/>
    <mergeCell ref="B100:D100"/>
    <mergeCell ref="K100:L100"/>
    <mergeCell ref="K95:L95"/>
    <mergeCell ref="B96:D96"/>
    <mergeCell ref="K96:L96"/>
    <mergeCell ref="B97:D97"/>
    <mergeCell ref="K97:L97"/>
    <mergeCell ref="B93:D94"/>
    <mergeCell ref="E93:E94"/>
    <mergeCell ref="F93:F94"/>
    <mergeCell ref="B95:D95"/>
    <mergeCell ref="B89:D89"/>
    <mergeCell ref="I89:L89"/>
    <mergeCell ref="B90:D90"/>
    <mergeCell ref="I90:L90"/>
    <mergeCell ref="B91:D91"/>
    <mergeCell ref="I91:L91"/>
    <mergeCell ref="B86:D86"/>
    <mergeCell ref="I86:L86"/>
    <mergeCell ref="B87:D87"/>
    <mergeCell ref="I87:L87"/>
    <mergeCell ref="B88:D88"/>
    <mergeCell ref="I88:L88"/>
    <mergeCell ref="B83:G83"/>
    <mergeCell ref="I83:L83"/>
    <mergeCell ref="B84:D84"/>
    <mergeCell ref="I84:L84"/>
    <mergeCell ref="B85:D85"/>
    <mergeCell ref="I85:L85"/>
    <mergeCell ref="B75:D75"/>
    <mergeCell ref="K75:L75"/>
    <mergeCell ref="B77:I77"/>
    <mergeCell ref="C80:H80"/>
    <mergeCell ref="B82:E82"/>
    <mergeCell ref="F82:G82"/>
    <mergeCell ref="I82:N82"/>
    <mergeCell ref="B72:D72"/>
    <mergeCell ref="K72:L72"/>
    <mergeCell ref="B73:D73"/>
    <mergeCell ref="K73:L73"/>
    <mergeCell ref="B74:D74"/>
    <mergeCell ref="K74:L74"/>
    <mergeCell ref="K69:L69"/>
    <mergeCell ref="B70:D70"/>
    <mergeCell ref="K70:L70"/>
    <mergeCell ref="B71:D71"/>
    <mergeCell ref="K71:L71"/>
    <mergeCell ref="B67:D68"/>
    <mergeCell ref="E67:E68"/>
    <mergeCell ref="F67:F68"/>
    <mergeCell ref="B69:D69"/>
    <mergeCell ref="B63:D63"/>
    <mergeCell ref="I63:L63"/>
    <mergeCell ref="B64:D64"/>
    <mergeCell ref="I64:L64"/>
    <mergeCell ref="B65:D65"/>
    <mergeCell ref="I65:L65"/>
    <mergeCell ref="B60:D60"/>
    <mergeCell ref="I60:L60"/>
    <mergeCell ref="B61:D61"/>
    <mergeCell ref="I61:L61"/>
    <mergeCell ref="B62:D62"/>
    <mergeCell ref="I62:L62"/>
    <mergeCell ref="B57:G57"/>
    <mergeCell ref="I57:L57"/>
    <mergeCell ref="B58:D58"/>
    <mergeCell ref="I58:L58"/>
    <mergeCell ref="B59:D59"/>
    <mergeCell ref="I59:L59"/>
    <mergeCell ref="B49:D49"/>
    <mergeCell ref="K49:L49"/>
    <mergeCell ref="B51:I51"/>
    <mergeCell ref="C54:H54"/>
    <mergeCell ref="B56:E56"/>
    <mergeCell ref="F56:G56"/>
    <mergeCell ref="I56:N56"/>
    <mergeCell ref="B46:D46"/>
    <mergeCell ref="K46:L46"/>
    <mergeCell ref="B47:D47"/>
    <mergeCell ref="K47:L47"/>
    <mergeCell ref="B48:D48"/>
    <mergeCell ref="K48:L48"/>
    <mergeCell ref="B43:D43"/>
    <mergeCell ref="K43:L43"/>
    <mergeCell ref="B44:D44"/>
    <mergeCell ref="K44:L44"/>
    <mergeCell ref="B45:D45"/>
    <mergeCell ref="K45:L45"/>
    <mergeCell ref="B39:D39"/>
    <mergeCell ref="I39:L39"/>
    <mergeCell ref="B41:D42"/>
    <mergeCell ref="E41:E42"/>
    <mergeCell ref="F41:F42"/>
    <mergeCell ref="B36:D36"/>
    <mergeCell ref="I36:L36"/>
    <mergeCell ref="B37:D37"/>
    <mergeCell ref="I37:L37"/>
    <mergeCell ref="B38:D38"/>
    <mergeCell ref="I38:L38"/>
    <mergeCell ref="I33:L33"/>
    <mergeCell ref="B34:D34"/>
    <mergeCell ref="I34:L34"/>
    <mergeCell ref="B35:D35"/>
    <mergeCell ref="I35:L35"/>
    <mergeCell ref="I30:N30"/>
    <mergeCell ref="B31:G31"/>
    <mergeCell ref="I31:L31"/>
    <mergeCell ref="B32:D32"/>
    <mergeCell ref="I32:L32"/>
    <mergeCell ref="C2:H2"/>
    <mergeCell ref="C28:H28"/>
    <mergeCell ref="B30:E30"/>
    <mergeCell ref="F30:G30"/>
    <mergeCell ref="B33:D33"/>
    <mergeCell ref="B25:I25"/>
    <mergeCell ref="B15:D16"/>
    <mergeCell ref="B17:D17"/>
    <mergeCell ref="B18:D18"/>
    <mergeCell ref="B19:D19"/>
    <mergeCell ref="B20:D20"/>
    <mergeCell ref="B21:D21"/>
    <mergeCell ref="B22:D22"/>
    <mergeCell ref="B23:D23"/>
    <mergeCell ref="E15:E16"/>
    <mergeCell ref="B6:D6"/>
    <mergeCell ref="B7:D7"/>
    <mergeCell ref="B8:D8"/>
    <mergeCell ref="B9:D9"/>
    <mergeCell ref="B10:D10"/>
    <mergeCell ref="B11:D11"/>
    <mergeCell ref="B12:D12"/>
    <mergeCell ref="B13:D13"/>
    <mergeCell ref="I7:L7"/>
    <mergeCell ref="I8:L8"/>
    <mergeCell ref="I9:L9"/>
    <mergeCell ref="I10:L10"/>
    <mergeCell ref="I11:L11"/>
    <mergeCell ref="K20:L20"/>
    <mergeCell ref="K21:L21"/>
    <mergeCell ref="K22:L22"/>
    <mergeCell ref="K23:L23"/>
    <mergeCell ref="B4:E4"/>
    <mergeCell ref="F4:G4"/>
    <mergeCell ref="B5:G5"/>
    <mergeCell ref="K17:L17"/>
    <mergeCell ref="K18:L18"/>
    <mergeCell ref="K19:L19"/>
    <mergeCell ref="F15:F16"/>
    <mergeCell ref="I12:L12"/>
    <mergeCell ref="I13:L13"/>
    <mergeCell ref="I4:N4"/>
    <mergeCell ref="I5:L5"/>
    <mergeCell ref="I6:L6"/>
  </mergeCells>
  <phoneticPr fontId="26" type="noConversion"/>
  <pageMargins left="0.7" right="0.7" top="0.75" bottom="0.75" header="0.3" footer="0.3"/>
  <pageSetup paperSize="9" scale="37" orientation="portrait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L15" sqref="L15"/>
    </sheetView>
  </sheetViews>
  <sheetFormatPr baseColWidth="10" defaultRowHeight="15" x14ac:dyDescent="0.25"/>
  <sheetData>
    <row r="1" spans="1:10" x14ac:dyDescent="0.25">
      <c r="A1" t="s">
        <v>208</v>
      </c>
    </row>
    <row r="2" spans="1:10" ht="21.75" x14ac:dyDescent="0.35">
      <c r="B2" s="254" t="s">
        <v>211</v>
      </c>
      <c r="C2" s="254"/>
      <c r="D2" s="254"/>
      <c r="E2" s="254"/>
      <c r="F2" s="254"/>
      <c r="G2" s="254"/>
      <c r="H2" s="254"/>
    </row>
    <row r="4" spans="1:10" ht="15.75" thickBot="1" x14ac:dyDescent="0.3">
      <c r="B4" t="s">
        <v>0</v>
      </c>
    </row>
    <row r="5" spans="1:10" ht="20.25" thickBot="1" x14ac:dyDescent="0.35">
      <c r="B5" s="251" t="s">
        <v>209</v>
      </c>
      <c r="C5" s="252"/>
      <c r="D5" s="252"/>
      <c r="E5" s="253"/>
      <c r="G5" s="251" t="s">
        <v>210</v>
      </c>
      <c r="H5" s="252"/>
      <c r="I5" s="252"/>
      <c r="J5" s="253"/>
    </row>
    <row r="6" spans="1:10" x14ac:dyDescent="0.25">
      <c r="B6" s="125" t="s">
        <v>169</v>
      </c>
      <c r="C6" s="125" t="s">
        <v>159</v>
      </c>
      <c r="D6" s="125" t="s">
        <v>160</v>
      </c>
      <c r="E6" s="125" t="s">
        <v>204</v>
      </c>
      <c r="G6" s="125" t="s">
        <v>169</v>
      </c>
      <c r="H6" s="125" t="s">
        <v>159</v>
      </c>
      <c r="I6" s="125" t="s">
        <v>160</v>
      </c>
      <c r="J6" s="125" t="s">
        <v>204</v>
      </c>
    </row>
    <row r="7" spans="1:10" x14ac:dyDescent="0.25">
      <c r="B7" s="123" t="s">
        <v>30</v>
      </c>
      <c r="C7" s="124">
        <v>1.9</v>
      </c>
      <c r="D7" s="123">
        <v>0.13</v>
      </c>
      <c r="E7" s="123">
        <v>11.14</v>
      </c>
      <c r="G7" s="123" t="s">
        <v>29</v>
      </c>
      <c r="H7" s="124">
        <v>3.28</v>
      </c>
      <c r="I7" s="123">
        <v>0.13</v>
      </c>
      <c r="J7" s="123">
        <v>16.089999999999996</v>
      </c>
    </row>
    <row r="8" spans="1:10" x14ac:dyDescent="0.25">
      <c r="B8" s="123" t="s">
        <v>28</v>
      </c>
      <c r="C8" s="124">
        <v>2</v>
      </c>
      <c r="D8" s="123">
        <v>0.13</v>
      </c>
      <c r="E8" s="123">
        <v>11.219999999999999</v>
      </c>
      <c r="G8" s="123" t="s">
        <v>27</v>
      </c>
      <c r="H8" s="124">
        <v>1.1000000000000001</v>
      </c>
      <c r="I8" s="123">
        <v>0.13</v>
      </c>
      <c r="J8" s="123">
        <v>4.1700000000000008</v>
      </c>
    </row>
    <row r="9" spans="1:10" x14ac:dyDescent="0.25">
      <c r="B9" s="123" t="s">
        <v>26</v>
      </c>
      <c r="C9" s="124">
        <v>2.35</v>
      </c>
      <c r="D9" s="123">
        <v>0.13</v>
      </c>
      <c r="E9" s="123">
        <v>21</v>
      </c>
      <c r="G9" s="123" t="s">
        <v>25</v>
      </c>
      <c r="H9" s="124">
        <v>3.5</v>
      </c>
      <c r="I9" s="123">
        <v>0.13</v>
      </c>
      <c r="J9" s="123">
        <v>17.07</v>
      </c>
    </row>
    <row r="10" spans="1:10" x14ac:dyDescent="0.25">
      <c r="B10" s="123" t="s">
        <v>24</v>
      </c>
      <c r="C10" s="124">
        <v>2.35</v>
      </c>
      <c r="D10" s="123">
        <v>0.13</v>
      </c>
      <c r="E10" s="123">
        <v>18.309999999999999</v>
      </c>
      <c r="G10" s="123" t="s">
        <v>23</v>
      </c>
      <c r="H10" s="124">
        <v>2.63</v>
      </c>
      <c r="I10" s="123">
        <v>0.13</v>
      </c>
      <c r="J10" s="123">
        <v>11.91</v>
      </c>
    </row>
    <row r="11" spans="1:10" x14ac:dyDescent="0.25">
      <c r="B11" s="123" t="s">
        <v>22</v>
      </c>
      <c r="C11" s="124">
        <v>2.2000000000000002</v>
      </c>
      <c r="D11" s="123">
        <v>0.13</v>
      </c>
      <c r="E11" s="123">
        <v>20.66</v>
      </c>
      <c r="G11" s="123" t="s">
        <v>21</v>
      </c>
      <c r="H11" s="124">
        <v>3</v>
      </c>
      <c r="I11" s="123">
        <v>0.13</v>
      </c>
      <c r="J11" s="123">
        <v>14.409999999999998</v>
      </c>
    </row>
    <row r="12" spans="1:10" x14ac:dyDescent="0.25">
      <c r="B12" s="123" t="s">
        <v>20</v>
      </c>
      <c r="C12" s="124">
        <v>1.78</v>
      </c>
      <c r="D12" s="123">
        <v>0.13</v>
      </c>
      <c r="E12" s="123">
        <v>15.47</v>
      </c>
      <c r="G12" s="123" t="s">
        <v>19</v>
      </c>
      <c r="H12" s="124">
        <v>3.23</v>
      </c>
      <c r="I12" s="123">
        <v>0.13</v>
      </c>
      <c r="J12" s="123">
        <v>20.92</v>
      </c>
    </row>
    <row r="13" spans="1:10" x14ac:dyDescent="0.25">
      <c r="B13" s="123" t="s">
        <v>18</v>
      </c>
      <c r="C13" s="124">
        <v>2.5</v>
      </c>
      <c r="D13" s="123">
        <v>0.13</v>
      </c>
      <c r="E13" s="123">
        <v>18.84</v>
      </c>
      <c r="G13" s="123" t="s">
        <v>17</v>
      </c>
      <c r="H13" s="124">
        <v>2.08</v>
      </c>
      <c r="I13" s="123">
        <v>0.13</v>
      </c>
      <c r="J13" s="123">
        <v>11.52</v>
      </c>
    </row>
    <row r="14" spans="1:10" x14ac:dyDescent="0.25">
      <c r="B14" s="123" t="s">
        <v>16</v>
      </c>
      <c r="C14" s="124">
        <v>2.8</v>
      </c>
      <c r="D14" s="123">
        <v>0.13</v>
      </c>
      <c r="E14" s="123">
        <v>25.57</v>
      </c>
      <c r="G14" s="123" t="s">
        <v>15</v>
      </c>
      <c r="H14" s="124">
        <v>1.45</v>
      </c>
      <c r="I14" s="123">
        <v>0.13</v>
      </c>
      <c r="J14" s="123">
        <v>10.129999999999999</v>
      </c>
    </row>
    <row r="15" spans="1:10" x14ac:dyDescent="0.25">
      <c r="B15" s="123" t="s">
        <v>14</v>
      </c>
      <c r="C15" s="124">
        <v>1.25</v>
      </c>
      <c r="D15" s="123">
        <v>0.13</v>
      </c>
      <c r="E15" s="123">
        <v>9.3299999999999983</v>
      </c>
      <c r="G15" s="123" t="s">
        <v>13</v>
      </c>
      <c r="H15" s="124">
        <v>1.45</v>
      </c>
      <c r="I15" s="123">
        <v>0.13</v>
      </c>
      <c r="J15" s="123">
        <v>9.6199999999999992</v>
      </c>
    </row>
    <row r="16" spans="1:10" x14ac:dyDescent="0.25">
      <c r="B16" s="123" t="s">
        <v>12</v>
      </c>
      <c r="C16" s="124">
        <v>2.1</v>
      </c>
      <c r="D16" s="123">
        <v>0.13</v>
      </c>
      <c r="E16" s="123">
        <v>17.7</v>
      </c>
      <c r="G16" s="123" t="s">
        <v>11</v>
      </c>
      <c r="H16" s="124">
        <v>2.4</v>
      </c>
      <c r="I16" s="123">
        <v>0.13</v>
      </c>
      <c r="J16" s="123">
        <v>11.27</v>
      </c>
    </row>
    <row r="17" spans="2:10" x14ac:dyDescent="0.25">
      <c r="B17" s="123" t="s">
        <v>10</v>
      </c>
      <c r="C17" s="124">
        <v>2.2999999999999998</v>
      </c>
      <c r="D17" s="123">
        <v>0.13</v>
      </c>
      <c r="E17" s="123">
        <v>8.16</v>
      </c>
      <c r="G17" s="123" t="s">
        <v>9</v>
      </c>
      <c r="H17" s="124">
        <v>1.88</v>
      </c>
      <c r="I17" s="123">
        <v>0.13</v>
      </c>
      <c r="J17" s="123">
        <v>21.020000000000003</v>
      </c>
    </row>
    <row r="18" spans="2:10" x14ac:dyDescent="0.25">
      <c r="B18" s="123" t="s">
        <v>8</v>
      </c>
      <c r="C18" s="124">
        <v>0.85</v>
      </c>
      <c r="D18" s="123">
        <v>0.13</v>
      </c>
      <c r="E18" s="123">
        <v>5.07</v>
      </c>
      <c r="G18" s="123" t="s">
        <v>7</v>
      </c>
      <c r="H18" s="124">
        <v>3.13</v>
      </c>
      <c r="I18" s="123">
        <v>0.13</v>
      </c>
      <c r="J18" s="123">
        <v>20.479999999999997</v>
      </c>
    </row>
    <row r="19" spans="2:10" x14ac:dyDescent="0.25">
      <c r="B19" s="123" t="s">
        <v>163</v>
      </c>
      <c r="C19" s="124">
        <v>1.75</v>
      </c>
      <c r="D19" s="123">
        <v>0.13</v>
      </c>
      <c r="E19" s="123">
        <v>10.37</v>
      </c>
      <c r="G19" s="123" t="s">
        <v>6</v>
      </c>
      <c r="H19" s="124">
        <v>3.07</v>
      </c>
      <c r="I19" s="123">
        <v>0.13</v>
      </c>
      <c r="J19" s="123">
        <v>14.759999999999998</v>
      </c>
    </row>
    <row r="20" spans="2:10" x14ac:dyDescent="0.25">
      <c r="B20" s="123" t="s">
        <v>164</v>
      </c>
      <c r="C20" s="124">
        <v>2.1</v>
      </c>
      <c r="D20" s="123">
        <v>0.13</v>
      </c>
      <c r="E20" s="123">
        <v>7.98</v>
      </c>
      <c r="G20" s="123" t="s">
        <v>5</v>
      </c>
      <c r="H20" s="124">
        <v>2.48</v>
      </c>
      <c r="I20" s="123">
        <v>0.13</v>
      </c>
      <c r="J20" s="123">
        <v>10.809999999999999</v>
      </c>
    </row>
    <row r="21" spans="2:10" x14ac:dyDescent="0.25">
      <c r="G21" s="123" t="s">
        <v>165</v>
      </c>
      <c r="H21" s="124">
        <v>2.23</v>
      </c>
      <c r="I21" s="123">
        <v>0.13</v>
      </c>
      <c r="J21" s="123">
        <v>10.020000000000001</v>
      </c>
    </row>
    <row r="22" spans="2:10" x14ac:dyDescent="0.25">
      <c r="G22" s="123" t="s">
        <v>166</v>
      </c>
      <c r="H22" s="124">
        <v>2.63</v>
      </c>
      <c r="I22" s="123">
        <v>0.13</v>
      </c>
      <c r="J22" s="123">
        <v>11.709999999999999</v>
      </c>
    </row>
    <row r="23" spans="2:10" x14ac:dyDescent="0.25">
      <c r="G23" s="123" t="s">
        <v>167</v>
      </c>
      <c r="H23" s="124">
        <v>3</v>
      </c>
      <c r="I23" s="123">
        <v>0.13</v>
      </c>
      <c r="J23" s="123">
        <v>14.06</v>
      </c>
    </row>
    <row r="24" spans="2:10" x14ac:dyDescent="0.25">
      <c r="G24" s="123" t="s">
        <v>168</v>
      </c>
      <c r="H24" s="124">
        <v>2.08</v>
      </c>
      <c r="I24" s="123">
        <v>0.13</v>
      </c>
      <c r="J24" s="123">
        <v>10.33</v>
      </c>
    </row>
  </sheetData>
  <mergeCells count="3">
    <mergeCell ref="B5:E5"/>
    <mergeCell ref="G5:J5"/>
    <mergeCell ref="B2:H2"/>
  </mergeCells>
  <pageMargins left="0.7" right="0.7" top="0.75" bottom="0.75" header="0.3" footer="0.3"/>
  <pageSetup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workbookViewId="0">
      <selection activeCell="M10" sqref="M10"/>
    </sheetView>
  </sheetViews>
  <sheetFormatPr baseColWidth="10" defaultRowHeight="15" x14ac:dyDescent="0.25"/>
  <sheetData>
    <row r="1" spans="1:14" x14ac:dyDescent="0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3"/>
    </row>
    <row r="2" spans="1:14" ht="28.5" x14ac:dyDescent="0.45">
      <c r="A2" s="114"/>
      <c r="B2" s="223" t="s">
        <v>172</v>
      </c>
      <c r="C2" s="223"/>
      <c r="D2" s="223"/>
      <c r="E2" s="223"/>
      <c r="F2" s="223"/>
      <c r="G2" s="223"/>
      <c r="H2" s="223"/>
      <c r="I2" s="78"/>
      <c r="J2" s="78"/>
      <c r="K2" s="78"/>
      <c r="L2" s="78"/>
      <c r="M2" s="78"/>
      <c r="N2" s="115"/>
    </row>
    <row r="3" spans="1:14" x14ac:dyDescent="0.25">
      <c r="A3" s="11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15"/>
    </row>
    <row r="4" spans="1:14" x14ac:dyDescent="0.25">
      <c r="A4" s="11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15"/>
    </row>
    <row r="5" spans="1:14" x14ac:dyDescent="0.25">
      <c r="A5" s="11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115"/>
    </row>
    <row r="6" spans="1:14" x14ac:dyDescent="0.25">
      <c r="A6" s="114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115"/>
    </row>
    <row r="7" spans="1:14" ht="15.75" thickBot="1" x14ac:dyDescent="0.3">
      <c r="A7" s="114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115"/>
    </row>
    <row r="8" spans="1:14" ht="15.75" thickBot="1" x14ac:dyDescent="0.3">
      <c r="A8" s="114"/>
      <c r="B8" s="95" t="s">
        <v>157</v>
      </c>
      <c r="C8" s="78"/>
      <c r="D8" s="78"/>
      <c r="E8" s="78"/>
      <c r="F8" s="106">
        <f>ROUND(C10/(C12*C11),2)</f>
        <v>45.1</v>
      </c>
      <c r="G8" s="78"/>
      <c r="H8" s="78"/>
      <c r="I8" s="78"/>
      <c r="J8" s="78"/>
      <c r="K8" s="78"/>
      <c r="L8" s="78"/>
      <c r="M8" s="78"/>
      <c r="N8" s="115"/>
    </row>
    <row r="9" spans="1:14" x14ac:dyDescent="0.25">
      <c r="A9" s="114"/>
      <c r="B9" s="101" t="s">
        <v>161</v>
      </c>
      <c r="C9" s="103">
        <f>'Metrado de cargas en "Y"'!F8</f>
        <v>2.6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15"/>
    </row>
    <row r="10" spans="1:14" ht="15.75" thickBot="1" x14ac:dyDescent="0.3">
      <c r="A10" s="114"/>
      <c r="B10" s="101" t="s">
        <v>158</v>
      </c>
      <c r="C10" s="104">
        <f>'Metrado de cargas en "X"'!J25</f>
        <v>11.14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15"/>
    </row>
    <row r="11" spans="1:14" ht="15.75" thickBot="1" x14ac:dyDescent="0.3">
      <c r="A11" s="114"/>
      <c r="B11" s="101" t="s">
        <v>159</v>
      </c>
      <c r="C11" s="103">
        <v>1.9</v>
      </c>
      <c r="D11" s="78"/>
      <c r="E11" s="78"/>
      <c r="F11" s="78"/>
      <c r="G11" s="78"/>
      <c r="H11" s="109">
        <f>F8</f>
        <v>45.1</v>
      </c>
      <c r="I11" s="110" t="str">
        <f>IF(J11&gt;H11,"&lt;","&gt;")</f>
        <v>&lt;</v>
      </c>
      <c r="J11" s="109">
        <f>F12</f>
        <v>87.55</v>
      </c>
      <c r="K11" s="110" t="str">
        <f>IF(L11&gt;J11,"&lt;","&gt;")</f>
        <v>&lt;</v>
      </c>
      <c r="L11" s="109">
        <f>F15</f>
        <v>97.5</v>
      </c>
      <c r="M11" s="108" t="str">
        <f>K12</f>
        <v>OK</v>
      </c>
      <c r="N11" s="115"/>
    </row>
    <row r="12" spans="1:14" ht="15.75" thickBot="1" x14ac:dyDescent="0.3">
      <c r="A12" s="114"/>
      <c r="B12" s="101" t="s">
        <v>160</v>
      </c>
      <c r="C12" s="103">
        <f>+'Metrado de cargas en "Y"'!F7</f>
        <v>0.13</v>
      </c>
      <c r="D12" s="78"/>
      <c r="E12" s="78"/>
      <c r="F12" s="106">
        <f>ROUND(0.2*C13*(1-POWER((C9/(35*C12)),2)),2)</f>
        <v>87.55</v>
      </c>
      <c r="G12" s="78"/>
      <c r="H12" s="78"/>
      <c r="I12" s="106" t="str">
        <f>IF(J11&gt;H11,"OK","error")</f>
        <v>OK</v>
      </c>
      <c r="J12" s="116"/>
      <c r="K12" s="106" t="str">
        <f>IF(L11&gt;J11,"OK","error")</f>
        <v>OK</v>
      </c>
      <c r="L12" s="78"/>
      <c r="M12" s="78"/>
      <c r="N12" s="115"/>
    </row>
    <row r="13" spans="1:14" x14ac:dyDescent="0.25">
      <c r="A13" s="114"/>
      <c r="B13" s="102"/>
      <c r="C13" s="105">
        <v>650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15"/>
    </row>
    <row r="14" spans="1:14" ht="15.75" thickBot="1" x14ac:dyDescent="0.3">
      <c r="A14" s="114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15"/>
    </row>
    <row r="15" spans="1:14" ht="15.75" thickBot="1" x14ac:dyDescent="0.3">
      <c r="A15" s="114"/>
      <c r="B15" s="78"/>
      <c r="C15" s="78"/>
      <c r="D15" s="78"/>
      <c r="E15" s="78"/>
      <c r="F15" s="106">
        <f>0.15*C13</f>
        <v>97.5</v>
      </c>
      <c r="G15" s="78"/>
      <c r="H15" s="78"/>
      <c r="I15" s="78"/>
      <c r="J15" s="78"/>
      <c r="K15" s="78"/>
      <c r="L15" s="78"/>
      <c r="M15" s="78"/>
      <c r="N15" s="115"/>
    </row>
    <row r="16" spans="1:14" x14ac:dyDescent="0.25">
      <c r="A16" s="114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15"/>
    </row>
    <row r="17" spans="1:14" ht="15.75" thickBot="1" x14ac:dyDescent="0.3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</row>
    <row r="19" spans="1:14" x14ac:dyDescent="0.25">
      <c r="B19" s="94" t="s">
        <v>169</v>
      </c>
      <c r="C19" s="94" t="s">
        <v>159</v>
      </c>
      <c r="D19" s="94" t="s">
        <v>160</v>
      </c>
      <c r="E19" s="94" t="s">
        <v>204</v>
      </c>
      <c r="F19" s="94"/>
      <c r="G19" s="94"/>
      <c r="H19" s="94" t="s">
        <v>205</v>
      </c>
      <c r="I19" s="94">
        <v>0.15</v>
      </c>
      <c r="J19" s="255" t="s">
        <v>206</v>
      </c>
      <c r="K19" s="255"/>
    </row>
    <row r="20" spans="1:14" x14ac:dyDescent="0.25">
      <c r="B20" s="123" t="s">
        <v>30</v>
      </c>
      <c r="C20" s="124">
        <f>'Densidad Muros'!B33</f>
        <v>1.9</v>
      </c>
      <c r="D20" s="123">
        <v>0.13</v>
      </c>
      <c r="E20" s="123">
        <f>'Metrado de cargas en "X"'!J25</f>
        <v>11.14</v>
      </c>
      <c r="F20" s="123">
        <v>650</v>
      </c>
      <c r="G20" s="123">
        <f>ROUND(E20/(D20*C20),2)</f>
        <v>45.1</v>
      </c>
      <c r="H20" s="123">
        <f>ROUND(0.2*F20*(1-POWER(($C$9/(35*D20)),2)),2)</f>
        <v>87.55</v>
      </c>
      <c r="I20" s="123">
        <f>0.15*F20</f>
        <v>97.5</v>
      </c>
      <c r="J20" s="256" t="str">
        <f>IF(AND(I20&gt;H20,H20&gt;G20,I20&gt;G20),"SI CUMPLE OK!!","ERROR")</f>
        <v>SI CUMPLE OK!!</v>
      </c>
      <c r="K20" s="257"/>
    </row>
    <row r="21" spans="1:14" x14ac:dyDescent="0.25">
      <c r="B21" s="123" t="s">
        <v>28</v>
      </c>
      <c r="C21" s="124">
        <f>'Densidad Muros'!B34</f>
        <v>2</v>
      </c>
      <c r="D21" s="123">
        <v>0.13</v>
      </c>
      <c r="E21" s="123">
        <f>'Metrado de cargas en "X"'!J51</f>
        <v>11.219999999999999</v>
      </c>
      <c r="F21" s="123">
        <v>650</v>
      </c>
      <c r="G21" s="123">
        <f t="shared" ref="G21:G32" si="0">ROUND(E21/(D21*C21),2)</f>
        <v>43.15</v>
      </c>
      <c r="H21" s="123">
        <f t="shared" ref="H21:H33" si="1">ROUND(0.2*F21*(1-POWER(($C$9/(35*D21)),2)),2)</f>
        <v>87.55</v>
      </c>
      <c r="I21" s="123">
        <f t="shared" ref="I21:I33" si="2">0.15*F21</f>
        <v>97.5</v>
      </c>
      <c r="J21" s="256" t="str">
        <f t="shared" ref="J21:J33" si="3">IF(AND(I21&gt;H21,H21&gt;G21,I21&gt;G21),"SI CUMPLE OK!!","ERROR")</f>
        <v>SI CUMPLE OK!!</v>
      </c>
      <c r="K21" s="257"/>
    </row>
    <row r="22" spans="1:14" x14ac:dyDescent="0.25">
      <c r="B22" s="123" t="s">
        <v>26</v>
      </c>
      <c r="C22" s="124">
        <f>'Densidad Muros'!B35</f>
        <v>2.35</v>
      </c>
      <c r="D22" s="123">
        <v>0.13</v>
      </c>
      <c r="E22" s="123">
        <f>'Metrado de cargas en "X"'!J78</f>
        <v>21</v>
      </c>
      <c r="F22" s="123">
        <v>650</v>
      </c>
      <c r="G22" s="123">
        <f t="shared" si="0"/>
        <v>68.739999999999995</v>
      </c>
      <c r="H22" s="123">
        <f t="shared" si="1"/>
        <v>87.55</v>
      </c>
      <c r="I22" s="123">
        <f t="shared" si="2"/>
        <v>97.5</v>
      </c>
      <c r="J22" s="256" t="str">
        <f t="shared" si="3"/>
        <v>SI CUMPLE OK!!</v>
      </c>
      <c r="K22" s="257"/>
    </row>
    <row r="23" spans="1:14" x14ac:dyDescent="0.25">
      <c r="B23" s="123" t="s">
        <v>24</v>
      </c>
      <c r="C23" s="124">
        <f>'Densidad Muros'!B36</f>
        <v>2.35</v>
      </c>
      <c r="D23" s="123">
        <v>0.13</v>
      </c>
      <c r="E23" s="123">
        <f>'Metrado de cargas en "X"'!J105</f>
        <v>18.309999999999999</v>
      </c>
      <c r="F23" s="123">
        <v>650</v>
      </c>
      <c r="G23" s="123">
        <f t="shared" si="0"/>
        <v>59.93</v>
      </c>
      <c r="H23" s="123">
        <f t="shared" si="1"/>
        <v>87.55</v>
      </c>
      <c r="I23" s="123">
        <f t="shared" si="2"/>
        <v>97.5</v>
      </c>
      <c r="J23" s="256" t="str">
        <f t="shared" si="3"/>
        <v>SI CUMPLE OK!!</v>
      </c>
      <c r="K23" s="257"/>
    </row>
    <row r="24" spans="1:14" x14ac:dyDescent="0.25">
      <c r="B24" s="123" t="s">
        <v>22</v>
      </c>
      <c r="C24" s="124">
        <f>'Densidad Muros'!B37</f>
        <v>2.2000000000000002</v>
      </c>
      <c r="D24" s="123">
        <v>0.13</v>
      </c>
      <c r="E24" s="123">
        <f>'Metrado de cargas en "X"'!J131</f>
        <v>20.66</v>
      </c>
      <c r="F24" s="123">
        <v>650</v>
      </c>
      <c r="G24" s="123">
        <f t="shared" si="0"/>
        <v>72.239999999999995</v>
      </c>
      <c r="H24" s="123">
        <f t="shared" si="1"/>
        <v>87.55</v>
      </c>
      <c r="I24" s="123">
        <f t="shared" si="2"/>
        <v>97.5</v>
      </c>
      <c r="J24" s="256" t="str">
        <f t="shared" si="3"/>
        <v>SI CUMPLE OK!!</v>
      </c>
      <c r="K24" s="257"/>
    </row>
    <row r="25" spans="1:14" x14ac:dyDescent="0.25">
      <c r="B25" s="123" t="s">
        <v>20</v>
      </c>
      <c r="C25" s="124">
        <f>'Densidad Muros'!B38</f>
        <v>1.78</v>
      </c>
      <c r="D25" s="123">
        <v>0.13</v>
      </c>
      <c r="E25" s="123">
        <f>'Metrado de cargas en "X"'!J158</f>
        <v>15.47</v>
      </c>
      <c r="F25" s="123">
        <v>650</v>
      </c>
      <c r="G25" s="123">
        <f t="shared" si="0"/>
        <v>66.849999999999994</v>
      </c>
      <c r="H25" s="123">
        <f t="shared" si="1"/>
        <v>87.55</v>
      </c>
      <c r="I25" s="123">
        <f t="shared" si="2"/>
        <v>97.5</v>
      </c>
      <c r="J25" s="256" t="str">
        <f t="shared" si="3"/>
        <v>SI CUMPLE OK!!</v>
      </c>
      <c r="K25" s="257"/>
    </row>
    <row r="26" spans="1:14" x14ac:dyDescent="0.25">
      <c r="B26" s="123" t="s">
        <v>18</v>
      </c>
      <c r="C26" s="124">
        <f>'Densidad Muros'!B39</f>
        <v>2.5</v>
      </c>
      <c r="D26" s="123">
        <v>0.13</v>
      </c>
      <c r="E26" s="123">
        <f>'Metrado de cargas en "X"'!J185</f>
        <v>18.84</v>
      </c>
      <c r="F26" s="123">
        <v>650</v>
      </c>
      <c r="G26" s="123">
        <f t="shared" si="0"/>
        <v>57.97</v>
      </c>
      <c r="H26" s="123">
        <f t="shared" si="1"/>
        <v>87.55</v>
      </c>
      <c r="I26" s="123">
        <f t="shared" si="2"/>
        <v>97.5</v>
      </c>
      <c r="J26" s="256" t="str">
        <f t="shared" si="3"/>
        <v>SI CUMPLE OK!!</v>
      </c>
      <c r="K26" s="257"/>
    </row>
    <row r="27" spans="1:14" x14ac:dyDescent="0.25">
      <c r="B27" s="123" t="s">
        <v>16</v>
      </c>
      <c r="C27" s="124">
        <f>'Densidad Muros'!B40</f>
        <v>2.8</v>
      </c>
      <c r="D27" s="123">
        <v>0.13</v>
      </c>
      <c r="E27" s="123">
        <f>'Metrado de cargas en "X"'!J212</f>
        <v>25.57</v>
      </c>
      <c r="F27" s="123">
        <v>650</v>
      </c>
      <c r="G27" s="123">
        <f t="shared" si="0"/>
        <v>70.25</v>
      </c>
      <c r="H27" s="123">
        <f t="shared" si="1"/>
        <v>87.55</v>
      </c>
      <c r="I27" s="123">
        <f t="shared" si="2"/>
        <v>97.5</v>
      </c>
      <c r="J27" s="256" t="str">
        <f t="shared" si="3"/>
        <v>SI CUMPLE OK!!</v>
      </c>
      <c r="K27" s="257"/>
    </row>
    <row r="28" spans="1:14" x14ac:dyDescent="0.25">
      <c r="B28" s="123" t="s">
        <v>14</v>
      </c>
      <c r="C28" s="124">
        <f>'Densidad Muros'!B41</f>
        <v>1.25</v>
      </c>
      <c r="D28" s="123">
        <v>0.13</v>
      </c>
      <c r="E28" s="123">
        <f>'Metrado de cargas en "X"'!J239</f>
        <v>9.3299999999999983</v>
      </c>
      <c r="F28" s="123">
        <v>650</v>
      </c>
      <c r="G28" s="123">
        <f t="shared" si="0"/>
        <v>57.42</v>
      </c>
      <c r="H28" s="123">
        <f t="shared" si="1"/>
        <v>87.55</v>
      </c>
      <c r="I28" s="123">
        <f t="shared" si="2"/>
        <v>97.5</v>
      </c>
      <c r="J28" s="256" t="str">
        <f t="shared" si="3"/>
        <v>SI CUMPLE OK!!</v>
      </c>
      <c r="K28" s="257"/>
    </row>
    <row r="29" spans="1:14" x14ac:dyDescent="0.25">
      <c r="B29" s="123" t="s">
        <v>12</v>
      </c>
      <c r="C29" s="124">
        <f>'Densidad Muros'!B42</f>
        <v>2.1</v>
      </c>
      <c r="D29" s="123">
        <v>0.13</v>
      </c>
      <c r="E29" s="123">
        <f>'Metrado de cargas en "X"'!J266</f>
        <v>17.7</v>
      </c>
      <c r="F29" s="123">
        <v>650</v>
      </c>
      <c r="G29" s="123">
        <f t="shared" si="0"/>
        <v>64.84</v>
      </c>
      <c r="H29" s="123">
        <f t="shared" si="1"/>
        <v>87.55</v>
      </c>
      <c r="I29" s="123">
        <f t="shared" si="2"/>
        <v>97.5</v>
      </c>
      <c r="J29" s="256" t="str">
        <f t="shared" si="3"/>
        <v>SI CUMPLE OK!!</v>
      </c>
      <c r="K29" s="257"/>
    </row>
    <row r="30" spans="1:14" x14ac:dyDescent="0.25">
      <c r="B30" s="123" t="s">
        <v>10</v>
      </c>
      <c r="C30" s="124">
        <f>'Densidad Muros'!B43</f>
        <v>2.2999999999999998</v>
      </c>
      <c r="D30" s="123">
        <v>0.13</v>
      </c>
      <c r="E30" s="123">
        <f>'Metrado de cargas en "X"'!J292</f>
        <v>8.16</v>
      </c>
      <c r="F30" s="123">
        <v>650</v>
      </c>
      <c r="G30" s="123">
        <f t="shared" si="0"/>
        <v>27.29</v>
      </c>
      <c r="H30" s="123">
        <f t="shared" si="1"/>
        <v>87.55</v>
      </c>
      <c r="I30" s="123">
        <f t="shared" si="2"/>
        <v>97.5</v>
      </c>
      <c r="J30" s="256" t="str">
        <f t="shared" si="3"/>
        <v>SI CUMPLE OK!!</v>
      </c>
      <c r="K30" s="257"/>
    </row>
    <row r="31" spans="1:14" x14ac:dyDescent="0.25">
      <c r="B31" s="123" t="s">
        <v>8</v>
      </c>
      <c r="C31" s="124">
        <f>'Densidad Muros'!B44</f>
        <v>0.85</v>
      </c>
      <c r="D31" s="123">
        <v>0.13</v>
      </c>
      <c r="E31" s="123">
        <f>'Metrado de cargas en "X"'!J318</f>
        <v>5.07</v>
      </c>
      <c r="F31" s="123">
        <v>650</v>
      </c>
      <c r="G31" s="123">
        <f t="shared" si="0"/>
        <v>45.88</v>
      </c>
      <c r="H31" s="123">
        <f t="shared" si="1"/>
        <v>87.55</v>
      </c>
      <c r="I31" s="123">
        <f t="shared" si="2"/>
        <v>97.5</v>
      </c>
      <c r="J31" s="256" t="str">
        <f t="shared" si="3"/>
        <v>SI CUMPLE OK!!</v>
      </c>
      <c r="K31" s="257"/>
    </row>
    <row r="32" spans="1:14" x14ac:dyDescent="0.25">
      <c r="B32" s="123" t="s">
        <v>163</v>
      </c>
      <c r="C32" s="124">
        <f>'Densidad Muros'!B45</f>
        <v>1.75</v>
      </c>
      <c r="D32" s="123">
        <v>0.13</v>
      </c>
      <c r="E32" s="123">
        <f>'Metrado de cargas en "X"'!J344</f>
        <v>10.37</v>
      </c>
      <c r="F32" s="123">
        <v>650</v>
      </c>
      <c r="G32" s="123">
        <f t="shared" si="0"/>
        <v>45.58</v>
      </c>
      <c r="H32" s="123">
        <f t="shared" si="1"/>
        <v>87.55</v>
      </c>
      <c r="I32" s="123">
        <f t="shared" si="2"/>
        <v>97.5</v>
      </c>
      <c r="J32" s="256" t="str">
        <f t="shared" si="3"/>
        <v>SI CUMPLE OK!!</v>
      </c>
      <c r="K32" s="257"/>
    </row>
    <row r="33" spans="2:11" x14ac:dyDescent="0.25">
      <c r="B33" s="123" t="s">
        <v>164</v>
      </c>
      <c r="C33" s="124">
        <f>'Densidad Muros'!B46</f>
        <v>2.1</v>
      </c>
      <c r="D33" s="123">
        <v>0.13</v>
      </c>
      <c r="E33" s="123">
        <f>'Metrado de cargas en "X"'!J370</f>
        <v>7.98</v>
      </c>
      <c r="F33" s="123">
        <v>650</v>
      </c>
      <c r="G33" s="123">
        <f>ROUND(E33/(D33*C33),2)</f>
        <v>29.23</v>
      </c>
      <c r="H33" s="123">
        <f t="shared" si="1"/>
        <v>87.55</v>
      </c>
      <c r="I33" s="123">
        <f t="shared" si="2"/>
        <v>97.5</v>
      </c>
      <c r="J33" s="256" t="str">
        <f t="shared" si="3"/>
        <v>SI CUMPLE OK!!</v>
      </c>
      <c r="K33" s="257"/>
    </row>
    <row r="36" spans="2:11" x14ac:dyDescent="0.25">
      <c r="B36" s="94" t="s">
        <v>169</v>
      </c>
      <c r="C36" s="94" t="s">
        <v>159</v>
      </c>
      <c r="D36" s="94" t="s">
        <v>160</v>
      </c>
      <c r="E36" s="94" t="s">
        <v>204</v>
      </c>
      <c r="F36" s="94"/>
      <c r="G36" s="94"/>
      <c r="H36" s="94" t="s">
        <v>205</v>
      </c>
      <c r="I36" s="94">
        <v>0.15</v>
      </c>
      <c r="J36" s="255" t="s">
        <v>206</v>
      </c>
      <c r="K36" s="255"/>
    </row>
    <row r="37" spans="2:11" x14ac:dyDescent="0.25">
      <c r="B37" s="123" t="s">
        <v>29</v>
      </c>
      <c r="C37" s="124">
        <f>'Densidad Muros'!H33</f>
        <v>3.28</v>
      </c>
      <c r="D37" s="123">
        <v>0.13</v>
      </c>
      <c r="E37" s="123">
        <f>+'Metrado de cargas en "Y"'!J25</f>
        <v>16.089999999999996</v>
      </c>
      <c r="F37" s="123">
        <v>650</v>
      </c>
      <c r="G37" s="123">
        <f>ROUND(E37/(D37*C37),2)</f>
        <v>37.729999999999997</v>
      </c>
      <c r="H37" s="123">
        <f>ROUND(0.2*F37*(1-POWER(($C$9/(35*D37)),2)),2)</f>
        <v>87.55</v>
      </c>
      <c r="I37" s="123">
        <f>0.15*F37</f>
        <v>97.5</v>
      </c>
      <c r="J37" s="256" t="str">
        <f>IF(AND(I37&gt;H37,H37&gt;G37,I37&gt;G37),"SI CUMPLE OK!!","ERROR")</f>
        <v>SI CUMPLE OK!!</v>
      </c>
      <c r="K37" s="257"/>
    </row>
    <row r="38" spans="2:11" x14ac:dyDescent="0.25">
      <c r="B38" s="123" t="s">
        <v>27</v>
      </c>
      <c r="C38" s="124">
        <f>'Densidad Muros'!H34</f>
        <v>1.1000000000000001</v>
      </c>
      <c r="D38" s="123">
        <v>0.13</v>
      </c>
      <c r="E38" s="123">
        <f>+'Metrado de cargas en "Y"'!J51</f>
        <v>4.1700000000000008</v>
      </c>
      <c r="F38" s="123">
        <v>650</v>
      </c>
      <c r="G38" s="123">
        <f t="shared" ref="G38:G49" si="4">ROUND(E38/(D38*C38),2)</f>
        <v>29.16</v>
      </c>
      <c r="H38" s="123">
        <f t="shared" ref="H38:H50" si="5">ROUND(0.2*F38*(1-POWER(($C$9/(35*D38)),2)),2)</f>
        <v>87.55</v>
      </c>
      <c r="I38" s="123">
        <f t="shared" ref="I38:I50" si="6">0.15*F38</f>
        <v>97.5</v>
      </c>
      <c r="J38" s="256" t="str">
        <f t="shared" ref="J38:J50" si="7">IF(AND(I38&gt;H38,H38&gt;G38,I38&gt;G38),"SI CUMPLE OK!!","ERROR")</f>
        <v>SI CUMPLE OK!!</v>
      </c>
      <c r="K38" s="257"/>
    </row>
    <row r="39" spans="2:11" x14ac:dyDescent="0.25">
      <c r="B39" s="123" t="s">
        <v>25</v>
      </c>
      <c r="C39" s="124">
        <f>'Densidad Muros'!H35</f>
        <v>3.5</v>
      </c>
      <c r="D39" s="123">
        <v>0.13</v>
      </c>
      <c r="E39" s="123">
        <f>+'Metrado de cargas en "Y"'!J77</f>
        <v>17.07</v>
      </c>
      <c r="F39" s="123">
        <v>650</v>
      </c>
      <c r="G39" s="123">
        <f t="shared" si="4"/>
        <v>37.520000000000003</v>
      </c>
      <c r="H39" s="123">
        <f t="shared" si="5"/>
        <v>87.55</v>
      </c>
      <c r="I39" s="123">
        <f t="shared" si="6"/>
        <v>97.5</v>
      </c>
      <c r="J39" s="256" t="str">
        <f t="shared" si="7"/>
        <v>SI CUMPLE OK!!</v>
      </c>
      <c r="K39" s="257"/>
    </row>
    <row r="40" spans="2:11" x14ac:dyDescent="0.25">
      <c r="B40" s="123" t="s">
        <v>23</v>
      </c>
      <c r="C40" s="124">
        <f>'Densidad Muros'!H36</f>
        <v>2.63</v>
      </c>
      <c r="D40" s="123">
        <v>0.13</v>
      </c>
      <c r="E40" s="123">
        <f>+'Metrado de cargas en "Y"'!J103</f>
        <v>11.91</v>
      </c>
      <c r="F40" s="123">
        <v>650</v>
      </c>
      <c r="G40" s="123">
        <f t="shared" si="4"/>
        <v>34.83</v>
      </c>
      <c r="H40" s="123">
        <f t="shared" si="5"/>
        <v>87.55</v>
      </c>
      <c r="I40" s="123">
        <f t="shared" si="6"/>
        <v>97.5</v>
      </c>
      <c r="J40" s="256" t="str">
        <f t="shared" si="7"/>
        <v>SI CUMPLE OK!!</v>
      </c>
      <c r="K40" s="257"/>
    </row>
    <row r="41" spans="2:11" x14ac:dyDescent="0.25">
      <c r="B41" s="123" t="s">
        <v>21</v>
      </c>
      <c r="C41" s="124">
        <f>'Densidad Muros'!H37</f>
        <v>3</v>
      </c>
      <c r="D41" s="123">
        <v>0.13</v>
      </c>
      <c r="E41" s="123">
        <f>+'Metrado de cargas en "Y"'!J129</f>
        <v>14.409999999999998</v>
      </c>
      <c r="F41" s="123">
        <v>650</v>
      </c>
      <c r="G41" s="123">
        <f t="shared" si="4"/>
        <v>36.950000000000003</v>
      </c>
      <c r="H41" s="123">
        <f t="shared" si="5"/>
        <v>87.55</v>
      </c>
      <c r="I41" s="123">
        <f t="shared" si="6"/>
        <v>97.5</v>
      </c>
      <c r="J41" s="256" t="str">
        <f t="shared" si="7"/>
        <v>SI CUMPLE OK!!</v>
      </c>
      <c r="K41" s="257"/>
    </row>
    <row r="42" spans="2:11" x14ac:dyDescent="0.25">
      <c r="B42" s="123" t="s">
        <v>19</v>
      </c>
      <c r="C42" s="124">
        <f>'Densidad Muros'!H38</f>
        <v>3.23</v>
      </c>
      <c r="D42" s="123">
        <v>0.13</v>
      </c>
      <c r="E42" s="123">
        <f>+'Metrado de cargas en "Y"'!J156</f>
        <v>20.92</v>
      </c>
      <c r="F42" s="123">
        <v>650</v>
      </c>
      <c r="G42" s="123">
        <f t="shared" si="4"/>
        <v>49.82</v>
      </c>
      <c r="H42" s="123">
        <f t="shared" si="5"/>
        <v>87.55</v>
      </c>
      <c r="I42" s="123">
        <f t="shared" si="6"/>
        <v>97.5</v>
      </c>
      <c r="J42" s="256" t="str">
        <f t="shared" si="7"/>
        <v>SI CUMPLE OK!!</v>
      </c>
      <c r="K42" s="257"/>
    </row>
    <row r="43" spans="2:11" x14ac:dyDescent="0.25">
      <c r="B43" s="123" t="s">
        <v>17</v>
      </c>
      <c r="C43" s="124">
        <f>'Densidad Muros'!H39</f>
        <v>2.08</v>
      </c>
      <c r="D43" s="123">
        <v>0.13</v>
      </c>
      <c r="E43" s="123">
        <f>+'Metrado de cargas en "Y"'!J182</f>
        <v>11.52</v>
      </c>
      <c r="F43" s="123">
        <v>650</v>
      </c>
      <c r="G43" s="123">
        <f t="shared" si="4"/>
        <v>42.6</v>
      </c>
      <c r="H43" s="123">
        <f t="shared" si="5"/>
        <v>87.55</v>
      </c>
      <c r="I43" s="123">
        <f t="shared" si="6"/>
        <v>97.5</v>
      </c>
      <c r="J43" s="256" t="str">
        <f t="shared" si="7"/>
        <v>SI CUMPLE OK!!</v>
      </c>
      <c r="K43" s="257"/>
    </row>
    <row r="44" spans="2:11" x14ac:dyDescent="0.25">
      <c r="B44" s="123" t="s">
        <v>15</v>
      </c>
      <c r="C44" s="124">
        <f>'Densidad Muros'!H40</f>
        <v>1.45</v>
      </c>
      <c r="D44" s="123">
        <v>0.13</v>
      </c>
      <c r="E44" s="123">
        <f>+'Metrado de cargas en "Y"'!J208</f>
        <v>10.129999999999999</v>
      </c>
      <c r="F44" s="123">
        <v>650</v>
      </c>
      <c r="G44" s="123">
        <f t="shared" si="4"/>
        <v>53.74</v>
      </c>
      <c r="H44" s="123">
        <f t="shared" si="5"/>
        <v>87.55</v>
      </c>
      <c r="I44" s="123">
        <f t="shared" si="6"/>
        <v>97.5</v>
      </c>
      <c r="J44" s="256" t="str">
        <f t="shared" si="7"/>
        <v>SI CUMPLE OK!!</v>
      </c>
      <c r="K44" s="257"/>
    </row>
    <row r="45" spans="2:11" x14ac:dyDescent="0.25">
      <c r="B45" s="123" t="s">
        <v>13</v>
      </c>
      <c r="C45" s="124">
        <f>'Densidad Muros'!H41</f>
        <v>1.45</v>
      </c>
      <c r="D45" s="123">
        <v>0.13</v>
      </c>
      <c r="E45" s="123">
        <f>+'Metrado de cargas en "Y"'!J235</f>
        <v>9.6199999999999992</v>
      </c>
      <c r="F45" s="123">
        <v>650</v>
      </c>
      <c r="G45" s="123">
        <f t="shared" si="4"/>
        <v>51.03</v>
      </c>
      <c r="H45" s="123">
        <f t="shared" si="5"/>
        <v>87.55</v>
      </c>
      <c r="I45" s="123">
        <f t="shared" si="6"/>
        <v>97.5</v>
      </c>
      <c r="J45" s="256" t="str">
        <f t="shared" si="7"/>
        <v>SI CUMPLE OK!!</v>
      </c>
      <c r="K45" s="257"/>
    </row>
    <row r="46" spans="2:11" x14ac:dyDescent="0.25">
      <c r="B46" s="123" t="s">
        <v>11</v>
      </c>
      <c r="C46" s="124">
        <f>'Densidad Muros'!H42</f>
        <v>2.4</v>
      </c>
      <c r="D46" s="123">
        <v>0.13</v>
      </c>
      <c r="E46" s="123">
        <f>+'Metrado de cargas en "Y"'!J261</f>
        <v>11.27</v>
      </c>
      <c r="F46" s="123">
        <v>650</v>
      </c>
      <c r="G46" s="123">
        <f t="shared" si="4"/>
        <v>36.119999999999997</v>
      </c>
      <c r="H46" s="123">
        <f t="shared" si="5"/>
        <v>87.55</v>
      </c>
      <c r="I46" s="123">
        <f t="shared" si="6"/>
        <v>97.5</v>
      </c>
      <c r="J46" s="256" t="str">
        <f t="shared" si="7"/>
        <v>SI CUMPLE OK!!</v>
      </c>
      <c r="K46" s="257"/>
    </row>
    <row r="47" spans="2:11" x14ac:dyDescent="0.25">
      <c r="B47" s="123" t="s">
        <v>9</v>
      </c>
      <c r="C47" s="124">
        <f>'Densidad Muros'!H43</f>
        <v>1.88</v>
      </c>
      <c r="D47" s="123">
        <v>0.13</v>
      </c>
      <c r="E47" s="123">
        <f>+'Metrado de cargas en "Y"'!J287</f>
        <v>21.020000000000003</v>
      </c>
      <c r="F47" s="123">
        <v>650</v>
      </c>
      <c r="G47" s="123">
        <f t="shared" si="4"/>
        <v>86.01</v>
      </c>
      <c r="H47" s="123">
        <f t="shared" si="5"/>
        <v>87.55</v>
      </c>
      <c r="I47" s="123">
        <f t="shared" si="6"/>
        <v>97.5</v>
      </c>
      <c r="J47" s="256" t="str">
        <f t="shared" si="7"/>
        <v>SI CUMPLE OK!!</v>
      </c>
      <c r="K47" s="257"/>
    </row>
    <row r="48" spans="2:11" x14ac:dyDescent="0.25">
      <c r="B48" s="123" t="s">
        <v>7</v>
      </c>
      <c r="C48" s="124">
        <f>'Densidad Muros'!H44</f>
        <v>3.13</v>
      </c>
      <c r="D48" s="123">
        <v>0.13</v>
      </c>
      <c r="E48" s="123">
        <f>+'Metrado de cargas en "Y"'!J314</f>
        <v>20.479999999999997</v>
      </c>
      <c r="F48" s="123">
        <v>650</v>
      </c>
      <c r="G48" s="123">
        <f t="shared" si="4"/>
        <v>50.33</v>
      </c>
      <c r="H48" s="123">
        <f t="shared" si="5"/>
        <v>87.55</v>
      </c>
      <c r="I48" s="123">
        <f t="shared" si="6"/>
        <v>97.5</v>
      </c>
      <c r="J48" s="256" t="str">
        <f t="shared" si="7"/>
        <v>SI CUMPLE OK!!</v>
      </c>
      <c r="K48" s="257"/>
    </row>
    <row r="49" spans="2:11" x14ac:dyDescent="0.25">
      <c r="B49" s="123" t="s">
        <v>6</v>
      </c>
      <c r="C49" s="124">
        <f>'Densidad Muros'!H45</f>
        <v>3.07</v>
      </c>
      <c r="D49" s="123">
        <v>0.13</v>
      </c>
      <c r="E49" s="123">
        <f>+'Metrado de cargas en "Y"'!J340</f>
        <v>14.759999999999998</v>
      </c>
      <c r="F49" s="123">
        <v>650</v>
      </c>
      <c r="G49" s="123">
        <f t="shared" si="4"/>
        <v>36.979999999999997</v>
      </c>
      <c r="H49" s="123">
        <f t="shared" si="5"/>
        <v>87.55</v>
      </c>
      <c r="I49" s="123">
        <f t="shared" si="6"/>
        <v>97.5</v>
      </c>
      <c r="J49" s="256" t="str">
        <f t="shared" si="7"/>
        <v>SI CUMPLE OK!!</v>
      </c>
      <c r="K49" s="257"/>
    </row>
    <row r="50" spans="2:11" x14ac:dyDescent="0.25">
      <c r="B50" s="123" t="s">
        <v>5</v>
      </c>
      <c r="C50" s="124">
        <f>'Densidad Muros'!H46</f>
        <v>2.48</v>
      </c>
      <c r="D50" s="123">
        <v>0.13</v>
      </c>
      <c r="E50" s="123">
        <f>+'Metrado de cargas en "Y"'!J366</f>
        <v>10.809999999999999</v>
      </c>
      <c r="F50" s="123">
        <v>650</v>
      </c>
      <c r="G50" s="123">
        <f>ROUND(E50/(D50*C50),2)</f>
        <v>33.53</v>
      </c>
      <c r="H50" s="123">
        <f t="shared" si="5"/>
        <v>87.55</v>
      </c>
      <c r="I50" s="123">
        <f t="shared" si="6"/>
        <v>97.5</v>
      </c>
      <c r="J50" s="256" t="str">
        <f t="shared" si="7"/>
        <v>SI CUMPLE OK!!</v>
      </c>
      <c r="K50" s="257"/>
    </row>
    <row r="51" spans="2:11" x14ac:dyDescent="0.25">
      <c r="B51" s="123" t="s">
        <v>165</v>
      </c>
      <c r="C51" s="124">
        <f>'Densidad Muros'!H47</f>
        <v>2.23</v>
      </c>
      <c r="D51" s="123">
        <v>0.13</v>
      </c>
      <c r="E51" s="123">
        <f>+'Metrado de cargas en "Y"'!J392</f>
        <v>10.020000000000001</v>
      </c>
      <c r="F51" s="123">
        <v>650</v>
      </c>
      <c r="G51" s="123">
        <f t="shared" ref="G51:G54" si="8">ROUND(E51/(D51*C51),2)</f>
        <v>34.56</v>
      </c>
      <c r="H51" s="123">
        <f t="shared" ref="H51:H54" si="9">ROUND(0.2*F51*(1-POWER(($C$9/(35*D51)),2)),2)</f>
        <v>87.55</v>
      </c>
      <c r="I51" s="123">
        <f t="shared" ref="I51:I54" si="10">0.15*F51</f>
        <v>97.5</v>
      </c>
      <c r="J51" s="256" t="str">
        <f t="shared" ref="J51:J54" si="11">IF(AND(I51&gt;H51,H51&gt;G51,I51&gt;G51),"SI CUMPLE OK!!","ERROR")</f>
        <v>SI CUMPLE OK!!</v>
      </c>
      <c r="K51" s="257"/>
    </row>
    <row r="52" spans="2:11" x14ac:dyDescent="0.25">
      <c r="B52" s="123" t="s">
        <v>166</v>
      </c>
      <c r="C52" s="124">
        <f>'Densidad Muros'!H48</f>
        <v>2.63</v>
      </c>
      <c r="D52" s="123">
        <v>0.13</v>
      </c>
      <c r="E52" s="123">
        <f>+'Metrado de cargas en "Y"'!J418</f>
        <v>11.709999999999999</v>
      </c>
      <c r="F52" s="123">
        <v>650</v>
      </c>
      <c r="G52" s="123">
        <f t="shared" si="8"/>
        <v>34.25</v>
      </c>
      <c r="H52" s="123">
        <f t="shared" si="9"/>
        <v>87.55</v>
      </c>
      <c r="I52" s="123">
        <f t="shared" si="10"/>
        <v>97.5</v>
      </c>
      <c r="J52" s="256" t="str">
        <f t="shared" si="11"/>
        <v>SI CUMPLE OK!!</v>
      </c>
      <c r="K52" s="257"/>
    </row>
    <row r="53" spans="2:11" x14ac:dyDescent="0.25">
      <c r="B53" s="123" t="s">
        <v>167</v>
      </c>
      <c r="C53" s="124">
        <f>'Densidad Muros'!H49</f>
        <v>3</v>
      </c>
      <c r="D53" s="123">
        <v>0.13</v>
      </c>
      <c r="E53" s="123">
        <f>+'Metrado de cargas en "Y"'!J444</f>
        <v>14.06</v>
      </c>
      <c r="F53" s="123">
        <v>650</v>
      </c>
      <c r="G53" s="123">
        <f t="shared" si="8"/>
        <v>36.049999999999997</v>
      </c>
      <c r="H53" s="123">
        <f t="shared" si="9"/>
        <v>87.55</v>
      </c>
      <c r="I53" s="123">
        <f t="shared" si="10"/>
        <v>97.5</v>
      </c>
      <c r="J53" s="256" t="str">
        <f t="shared" si="11"/>
        <v>SI CUMPLE OK!!</v>
      </c>
      <c r="K53" s="257"/>
    </row>
    <row r="54" spans="2:11" x14ac:dyDescent="0.25">
      <c r="B54" s="123" t="s">
        <v>168</v>
      </c>
      <c r="C54" s="124">
        <f>'Densidad Muros'!H50</f>
        <v>2.08</v>
      </c>
      <c r="D54" s="123">
        <v>0.13</v>
      </c>
      <c r="E54" s="123">
        <f>+'Metrado de cargas en "Y"'!J470</f>
        <v>10.33</v>
      </c>
      <c r="F54" s="123">
        <v>650</v>
      </c>
      <c r="G54" s="123">
        <f t="shared" si="8"/>
        <v>38.200000000000003</v>
      </c>
      <c r="H54" s="123">
        <f t="shared" si="9"/>
        <v>87.55</v>
      </c>
      <c r="I54" s="123">
        <f t="shared" si="10"/>
        <v>97.5</v>
      </c>
      <c r="J54" s="256" t="str">
        <f t="shared" si="11"/>
        <v>SI CUMPLE OK!!</v>
      </c>
      <c r="K54" s="257"/>
    </row>
  </sheetData>
  <mergeCells count="35">
    <mergeCell ref="J54:K54"/>
    <mergeCell ref="J48:K48"/>
    <mergeCell ref="J49:K49"/>
    <mergeCell ref="J50:K50"/>
    <mergeCell ref="J51:K51"/>
    <mergeCell ref="J52:K52"/>
    <mergeCell ref="J53:K53"/>
    <mergeCell ref="J47:K47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B2:H2"/>
    <mergeCell ref="J19:K19"/>
    <mergeCell ref="J20:K20"/>
    <mergeCell ref="J21:K21"/>
    <mergeCell ref="J33:K33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</mergeCells>
  <phoneticPr fontId="26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predimensionamiento de muro</vt:lpstr>
      <vt:lpstr>Densidad Muros</vt:lpstr>
      <vt:lpstr>Análisis Sísmico</vt:lpstr>
      <vt:lpstr>Metrado de cargas en "X"</vt:lpstr>
      <vt:lpstr>Metrado de cargas en "Y"</vt:lpstr>
      <vt:lpstr>RSUMEN DE LOS METRADOS</vt:lpstr>
      <vt:lpstr>ESFUERZO AXIAL</vt:lpstr>
      <vt:lpstr>'Análisis Sísmico'!Área_de_impresión</vt:lpstr>
      <vt:lpstr>'Densidad Muros'!Área_de_impresión</vt:lpstr>
      <vt:lpstr>'Metrado de cargas en "X"'!Área_de_impresión</vt:lpstr>
      <vt:lpstr>'Metrado de cargas en "Y"'!Área_de_impresión</vt:lpstr>
      <vt:lpstr>'predimensionamiento de muro'!Área_de_impresión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ROMARIO</cp:lastModifiedBy>
  <dcterms:created xsi:type="dcterms:W3CDTF">2021-08-24T04:50:05Z</dcterms:created>
  <dcterms:modified xsi:type="dcterms:W3CDTF">2022-12-03T21:39:38Z</dcterms:modified>
</cp:coreProperties>
</file>