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hdgj/Downloads/"/>
    </mc:Choice>
  </mc:AlternateContent>
  <xr:revisionPtr revIDLastSave="0" documentId="13_ncr:1_{F8795FD8-AB4D-0D48-B4EE-6C4E6878B037}" xr6:coauthVersionLast="46" xr6:coauthVersionMax="47" xr10:uidLastSave="{00000000-0000-0000-0000-000000000000}"/>
  <bookViews>
    <workbookView xWindow="0" yWindow="460" windowWidth="28800" windowHeight="15840" xr2:uid="{34292C57-C32A-4AE5-9802-C0D64C8D38F1}"/>
  </bookViews>
  <sheets>
    <sheet name="PREFUNTA N° 02(M. COULOMB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1" i="1" l="1"/>
  <c r="J98" i="1"/>
  <c r="J65" i="1"/>
  <c r="I69" i="1" s="1"/>
  <c r="E59" i="1"/>
  <c r="N57" i="1"/>
  <c r="V56" i="1"/>
  <c r="V57" i="1" s="1"/>
  <c r="R56" i="1"/>
  <c r="N56" i="1"/>
  <c r="H55" i="1"/>
  <c r="H54" i="1"/>
  <c r="H53" i="1"/>
  <c r="J27" i="1"/>
  <c r="G27" i="1"/>
  <c r="M27" i="1" s="1"/>
</calcChain>
</file>

<file path=xl/sharedStrings.xml><?xml version="1.0" encoding="utf-8"?>
<sst xmlns="http://schemas.openxmlformats.org/spreadsheetml/2006/main" count="100" uniqueCount="61">
  <si>
    <t>O1</t>
  </si>
  <si>
    <t>MURO DE CONTENCIÓN</t>
  </si>
  <si>
    <t>DATOS</t>
  </si>
  <si>
    <r>
      <t>λ</t>
    </r>
    <r>
      <rPr>
        <sz val="8"/>
        <color rgb="FF040C28"/>
        <rFont val="Arial"/>
        <family val="2"/>
      </rPr>
      <t>1</t>
    </r>
  </si>
  <si>
    <t>=</t>
  </si>
  <si>
    <r>
      <t>φ</t>
    </r>
    <r>
      <rPr>
        <sz val="8"/>
        <rFont val="Stylus BT"/>
        <family val="2"/>
      </rPr>
      <t>1</t>
    </r>
  </si>
  <si>
    <r>
      <t>C</t>
    </r>
    <r>
      <rPr>
        <sz val="8"/>
        <rFont val="Stylus BT"/>
        <family val="2"/>
      </rPr>
      <t>1</t>
    </r>
  </si>
  <si>
    <r>
      <t>λ</t>
    </r>
    <r>
      <rPr>
        <sz val="8"/>
        <color rgb="FF040C28"/>
        <rFont val="Arial"/>
        <family val="2"/>
      </rPr>
      <t>2</t>
    </r>
  </si>
  <si>
    <r>
      <t>φ</t>
    </r>
    <r>
      <rPr>
        <sz val="8"/>
        <rFont val="Stylus BT"/>
        <family val="2"/>
      </rPr>
      <t>2</t>
    </r>
  </si>
  <si>
    <t>24°</t>
  </si>
  <si>
    <r>
      <t>C</t>
    </r>
    <r>
      <rPr>
        <sz val="8"/>
        <rFont val="Stylus BT"/>
        <family val="2"/>
      </rPr>
      <t>2</t>
    </r>
  </si>
  <si>
    <t>KN/m2</t>
  </si>
  <si>
    <t>P=</t>
  </si>
  <si>
    <t>T=</t>
  </si>
  <si>
    <t>DESARROLLO</t>
  </si>
  <si>
    <t>Calculo de la altura total</t>
  </si>
  <si>
    <t>H´</t>
  </si>
  <si>
    <t>+</t>
  </si>
  <si>
    <t>Pa=</t>
  </si>
  <si>
    <t>*Ka</t>
  </si>
  <si>
    <t>Despejando Ka utilizando ecuación de coulomb</t>
  </si>
  <si>
    <t>ka=</t>
  </si>
  <si>
    <t>Pa</t>
  </si>
  <si>
    <t>kn/m</t>
  </si>
  <si>
    <t>Ph</t>
  </si>
  <si>
    <t>Pv</t>
  </si>
  <si>
    <t>Desarrollo en tabla</t>
  </si>
  <si>
    <t>AREA(N°)</t>
  </si>
  <si>
    <t>AREA(m2)</t>
  </si>
  <si>
    <t>PESO (KN/m)</t>
  </si>
  <si>
    <t>PESO*BRAZO X (KN/m)</t>
  </si>
  <si>
    <t>PESO*BRAZO Y (KN/m)</t>
  </si>
  <si>
    <t>Pv=</t>
  </si>
  <si>
    <t>∑v</t>
  </si>
  <si>
    <r>
      <t>∑</t>
    </r>
    <r>
      <rPr>
        <sz val="10"/>
        <color rgb="FF040C28"/>
        <rFont val="Arial"/>
        <family val="2"/>
      </rPr>
      <t>M</t>
    </r>
    <r>
      <rPr>
        <sz val="8"/>
        <color rgb="FF040C28"/>
        <rFont val="Arial"/>
        <family val="2"/>
      </rPr>
      <t>R</t>
    </r>
  </si>
  <si>
    <t>VOLTEO</t>
  </si>
  <si>
    <t>Momento volcante tenemos:</t>
  </si>
  <si>
    <t>KN-m/m</t>
  </si>
  <si>
    <t>Por lo la FSv es :</t>
  </si>
  <si>
    <t>FSv</t>
  </si>
  <si>
    <t>&gt;</t>
  </si>
  <si>
    <t>ok</t>
  </si>
  <si>
    <t>DESPLAZAMIENTO</t>
  </si>
  <si>
    <t>FSd</t>
  </si>
  <si>
    <r>
      <t>∑</t>
    </r>
    <r>
      <rPr>
        <sz val="9"/>
        <color rgb="FF040C28"/>
        <rFont val="Arial"/>
        <family val="2"/>
      </rPr>
      <t>R</t>
    </r>
  </si>
  <si>
    <t>Pp</t>
  </si>
  <si>
    <t>Kn/m</t>
  </si>
  <si>
    <t>Si consideramos Pp el FSd es iguala:</t>
  </si>
  <si>
    <t>SI NO consideramos Pp el FSd es igaual a:</t>
  </si>
  <si>
    <t>&lt;</t>
  </si>
  <si>
    <t>FACTOR DE SEGURIDAD</t>
  </si>
  <si>
    <t xml:space="preserve">Calculo de excentriciadades en la base de la cimentación del muro </t>
  </si>
  <si>
    <t>e</t>
  </si>
  <si>
    <t>Comprobar que la excentricidades esta dentro B/6 para que no se produzca tención el suelo.</t>
  </si>
  <si>
    <t>B/6</t>
  </si>
  <si>
    <r>
      <t xml:space="preserve">por tanto puede calcular las presiones maximas y minimas en el suelo de cimentacion, </t>
    </r>
    <r>
      <rPr>
        <sz val="16"/>
        <rFont val="Stylus BT"/>
        <family val="2"/>
      </rPr>
      <t>q</t>
    </r>
    <r>
      <rPr>
        <sz val="12"/>
        <rFont val="Stylus BT"/>
        <family val="2"/>
      </rPr>
      <t xml:space="preserve">punta y </t>
    </r>
    <r>
      <rPr>
        <sz val="16"/>
        <rFont val="Stylus BT"/>
        <family val="2"/>
      </rPr>
      <t>q</t>
    </r>
    <r>
      <rPr>
        <sz val="12"/>
        <rFont val="Stylus BT"/>
        <family val="2"/>
      </rPr>
      <t>talon</t>
    </r>
  </si>
  <si>
    <r>
      <t xml:space="preserve">Calculo de </t>
    </r>
    <r>
      <rPr>
        <b/>
        <u/>
        <sz val="16"/>
        <rFont val="Stylus BT"/>
        <family val="2"/>
      </rPr>
      <t>q</t>
    </r>
    <r>
      <rPr>
        <b/>
        <u/>
        <sz val="12"/>
        <rFont val="Stylus BT"/>
        <family val="2"/>
      </rPr>
      <t>punta y</t>
    </r>
    <r>
      <rPr>
        <b/>
        <u/>
        <sz val="16"/>
        <rFont val="Stylus BT"/>
        <family val="2"/>
      </rPr>
      <t xml:space="preserve"> q</t>
    </r>
    <r>
      <rPr>
        <b/>
        <u/>
        <sz val="12"/>
        <rFont val="Stylus BT"/>
        <family val="2"/>
      </rPr>
      <t>talon</t>
    </r>
  </si>
  <si>
    <r>
      <rPr>
        <sz val="16"/>
        <rFont val="Stylus BT"/>
        <family val="2"/>
      </rPr>
      <t>q</t>
    </r>
    <r>
      <rPr>
        <sz val="12"/>
        <rFont val="Stylus BT"/>
        <family val="2"/>
      </rPr>
      <t>punta</t>
    </r>
  </si>
  <si>
    <t>kn/m2</t>
  </si>
  <si>
    <r>
      <rPr>
        <sz val="16"/>
        <rFont val="Stylus BT"/>
        <family val="2"/>
      </rPr>
      <t>q</t>
    </r>
    <r>
      <rPr>
        <sz val="12"/>
        <rFont val="Stylus BT"/>
        <family val="2"/>
      </rPr>
      <t>talon</t>
    </r>
  </si>
  <si>
    <t>Calculando los factores de seguridad al vuelco, deslizamiento y capacidad portante del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</si>
</sst>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&quot; m&quot;"/>
    <numFmt numFmtId="165" formatCode="0.00&quot; Kn/m³&quot;"/>
    <numFmt numFmtId="166" formatCode="0.00&quot; m&quot;"/>
    <numFmt numFmtId="167" formatCode="0.0&quot; m&quot;"/>
    <numFmt numFmtId="168" formatCode="0.000"/>
  </numFmts>
  <fonts count="12">
    <font>
      <sz val="10"/>
      <name val="Arial"/>
      <family val="2"/>
    </font>
    <font>
      <sz val="12"/>
      <name val="Stylus BT"/>
      <family val="2"/>
    </font>
    <font>
      <b/>
      <sz val="12"/>
      <name val="Stylus BT"/>
      <family val="2"/>
    </font>
    <font>
      <b/>
      <u/>
      <sz val="12"/>
      <name val="Stylus BT"/>
      <family val="2"/>
    </font>
    <font>
      <sz val="15"/>
      <color rgb="FF040C28"/>
      <name val="Arial"/>
      <family val="2"/>
    </font>
    <font>
      <sz val="8"/>
      <color rgb="FF040C28"/>
      <name val="Arial"/>
      <family val="2"/>
    </font>
    <font>
      <sz val="8"/>
      <name val="Stylus BT"/>
      <family val="2"/>
    </font>
    <font>
      <u/>
      <sz val="12"/>
      <name val="Stylus BT"/>
      <family val="2"/>
    </font>
    <font>
      <sz val="10"/>
      <color rgb="FF040C28"/>
      <name val="Arial"/>
      <family val="2"/>
    </font>
    <font>
      <sz val="9"/>
      <color rgb="FF040C28"/>
      <name val="Arial"/>
      <family val="2"/>
    </font>
    <font>
      <sz val="16"/>
      <name val="Stylus BT"/>
      <family val="2"/>
    </font>
    <font>
      <b/>
      <u/>
      <sz val="16"/>
      <name val="Stylus BT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1" fillId="0" borderId="6" xfId="0" applyFont="1" applyBorder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165" fontId="1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8" fontId="1" fillId="0" borderId="0" xfId="0" applyNumberFormat="1" applyFont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19</xdr:row>
      <xdr:rowOff>0</xdr:rowOff>
    </xdr:from>
    <xdr:to>
      <xdr:col>14</xdr:col>
      <xdr:colOff>19050</xdr:colOff>
      <xdr:row>19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3B82B56-AAAC-4E28-880D-3088BDBE601A}"/>
            </a:ext>
          </a:extLst>
        </xdr:cNvPr>
        <xdr:cNvCxnSpPr/>
      </xdr:nvCxnSpPr>
      <xdr:spPr bwMode="auto">
        <a:xfrm>
          <a:off x="2647950" y="3895725"/>
          <a:ext cx="1371600" cy="95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diamond" w="med" len="sm"/>
          <a:tailEnd type="diamond" w="med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95250</xdr:colOff>
      <xdr:row>18</xdr:row>
      <xdr:rowOff>38100</xdr:rowOff>
    </xdr:from>
    <xdr:to>
      <xdr:col>9</xdr:col>
      <xdr:colOff>95250</xdr:colOff>
      <xdr:row>19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E515052-E4B1-4FF5-A480-DC02678A7C77}"/>
            </a:ext>
          </a:extLst>
        </xdr:cNvPr>
        <xdr:cNvCxnSpPr/>
      </xdr:nvCxnSpPr>
      <xdr:spPr bwMode="auto">
        <a:xfrm>
          <a:off x="2667000" y="3733800"/>
          <a:ext cx="0" cy="2952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diamond" w="med" len="sm"/>
          <a:tailEnd type="diamond" w="med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9525</xdr:colOff>
      <xdr:row>18</xdr:row>
      <xdr:rowOff>95250</xdr:rowOff>
    </xdr:from>
    <xdr:to>
      <xdr:col>14</xdr:col>
      <xdr:colOff>9525</xdr:colOff>
      <xdr:row>19</xdr:row>
      <xdr:rowOff>190500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A3EEC1E-AF99-489F-9A0D-5996B3E84B4E}"/>
            </a:ext>
          </a:extLst>
        </xdr:cNvPr>
        <xdr:cNvCxnSpPr/>
      </xdr:nvCxnSpPr>
      <xdr:spPr bwMode="auto">
        <a:xfrm>
          <a:off x="4010025" y="3790950"/>
          <a:ext cx="0" cy="2952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diamond" w="med" len="sm"/>
          <a:tailEnd type="diamond" w="med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276225</xdr:colOff>
      <xdr:row>4</xdr:row>
      <xdr:rowOff>9525</xdr:rowOff>
    </xdr:from>
    <xdr:to>
      <xdr:col>3</xdr:col>
      <xdr:colOff>276225</xdr:colOff>
      <xdr:row>17</xdr:row>
      <xdr:rowOff>114300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2B88E2E-59F4-4A52-A06E-7CB1848B0834}"/>
            </a:ext>
          </a:extLst>
        </xdr:cNvPr>
        <xdr:cNvCxnSpPr/>
      </xdr:nvCxnSpPr>
      <xdr:spPr bwMode="auto">
        <a:xfrm>
          <a:off x="1133475" y="828675"/>
          <a:ext cx="0" cy="27813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diamond" w="med" len="sm"/>
          <a:tailEnd type="diamond" w="med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152400</xdr:colOff>
      <xdr:row>10</xdr:row>
      <xdr:rowOff>38100</xdr:rowOff>
    </xdr:from>
    <xdr:to>
      <xdr:col>4</xdr:col>
      <xdr:colOff>133350</xdr:colOff>
      <xdr:row>10</xdr:row>
      <xdr:rowOff>38100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2BAE7F9B-0061-4046-AF62-BF3C377F2C4A}"/>
            </a:ext>
          </a:extLst>
        </xdr:cNvPr>
        <xdr:cNvCxnSpPr/>
      </xdr:nvCxnSpPr>
      <xdr:spPr bwMode="auto">
        <a:xfrm>
          <a:off x="1009650" y="2095500"/>
          <a:ext cx="2667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diamond" w="med" len="sm"/>
          <a:tailEnd type="diamond" w="med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171450</xdr:colOff>
      <xdr:row>15</xdr:row>
      <xdr:rowOff>0</xdr:rowOff>
    </xdr:from>
    <xdr:to>
      <xdr:col>4</xdr:col>
      <xdr:colOff>152400</xdr:colOff>
      <xdr:row>15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40B6C5B-8F0F-4A1A-9967-EB6F8690E835}"/>
            </a:ext>
          </a:extLst>
        </xdr:cNvPr>
        <xdr:cNvCxnSpPr/>
      </xdr:nvCxnSpPr>
      <xdr:spPr bwMode="auto">
        <a:xfrm>
          <a:off x="1028700" y="3095625"/>
          <a:ext cx="2667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diamond" w="med" len="sm"/>
          <a:tailEnd type="diamond" w="med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152400</xdr:colOff>
      <xdr:row>4</xdr:row>
      <xdr:rowOff>0</xdr:rowOff>
    </xdr:from>
    <xdr:to>
      <xdr:col>4</xdr:col>
      <xdr:colOff>133350</xdr:colOff>
      <xdr:row>4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69A5211B-B73F-4951-812C-0FCCD7A4AF1D}"/>
            </a:ext>
          </a:extLst>
        </xdr:cNvPr>
        <xdr:cNvCxnSpPr/>
      </xdr:nvCxnSpPr>
      <xdr:spPr bwMode="auto">
        <a:xfrm>
          <a:off x="1009650" y="819150"/>
          <a:ext cx="2667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diamond" w="med" len="sm"/>
          <a:tailEnd type="diamond" w="med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4</xdr:col>
      <xdr:colOff>285749</xdr:colOff>
      <xdr:row>27</xdr:row>
      <xdr:rowOff>109537</xdr:rowOff>
    </xdr:from>
    <xdr:ext cx="981075" cy="373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4B684824-698C-46FA-96D1-9CF1CE81045D}"/>
                </a:ext>
              </a:extLst>
            </xdr:cNvPr>
            <xdr:cNvSpPr txBox="1"/>
          </xdr:nvSpPr>
          <xdr:spPr>
            <a:xfrm>
              <a:off x="1428749" y="5605462"/>
              <a:ext cx="981075" cy="373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PE" sz="12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P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P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s-P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s-P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r>
                              <a:rPr lang="es-P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  <m:r>
                              <a:rPr lang="es-P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  <m:r>
                              <a:rPr lang="es-P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  <m:r>
                              <m:rPr>
                                <m:sty m:val="p"/>
                              </m:rPr>
                              <a:rPr lang="es-PE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KaH</m:t>
                            </m:r>
                            <m:r>
                              <a:rPr lang="es-PE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´</m:t>
                            </m:r>
                          </m:e>
                        </m:d>
                      </m:e>
                      <m:sup>
                        <m:r>
                          <a:rPr lang="es-PE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4B684824-698C-46FA-96D1-9CF1CE81045D}"/>
                </a:ext>
              </a:extLst>
            </xdr:cNvPr>
            <xdr:cNvSpPr txBox="1"/>
          </xdr:nvSpPr>
          <xdr:spPr>
            <a:xfrm>
              <a:off x="1428749" y="5605462"/>
              <a:ext cx="981075" cy="373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P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1/2∗𝑌1KaH´)</a:t>
              </a:r>
              <a:r>
                <a:rPr lang="es-PE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PE" sz="1200" b="0" i="0">
                  <a:latin typeface="Cambria Math" panose="02040503050406030204" pitchFamily="18" charset="0"/>
                </a:rPr>
                <a:t>2</a:t>
              </a:r>
              <a:endParaRPr lang="es-PE" sz="1100"/>
            </a:p>
          </xdr:txBody>
        </xdr:sp>
      </mc:Fallback>
    </mc:AlternateContent>
    <xdr:clientData/>
  </xdr:oneCellAnchor>
  <xdr:twoCellAnchor editAs="oneCell">
    <xdr:from>
      <xdr:col>4</xdr:col>
      <xdr:colOff>0</xdr:colOff>
      <xdr:row>31</xdr:row>
      <xdr:rowOff>0</xdr:rowOff>
    </xdr:from>
    <xdr:to>
      <xdr:col>12</xdr:col>
      <xdr:colOff>129255</xdr:colOff>
      <xdr:row>36</xdr:row>
      <xdr:rowOff>133350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2714E62-0D91-45AA-A6F9-9FFA07B34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6296025"/>
          <a:ext cx="2415255" cy="1133475"/>
        </a:xfrm>
        <a:prstGeom prst="rect">
          <a:avLst/>
        </a:prstGeom>
      </xdr:spPr>
    </xdr:pic>
    <xdr:clientData/>
  </xdr:twoCellAnchor>
  <xdr:oneCellAnchor>
    <xdr:from>
      <xdr:col>5</xdr:col>
      <xdr:colOff>180975</xdr:colOff>
      <xdr:row>40</xdr:row>
      <xdr:rowOff>104775</xdr:rowOff>
    </xdr:from>
    <xdr:ext cx="981075" cy="373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FC816816-B080-468C-8764-9BD4F64BD52B}"/>
                </a:ext>
              </a:extLst>
            </xdr:cNvPr>
            <xdr:cNvSpPr txBox="1"/>
          </xdr:nvSpPr>
          <xdr:spPr>
            <a:xfrm>
              <a:off x="1609725" y="8201025"/>
              <a:ext cx="981075" cy="373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PE" sz="12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P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P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s-P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s-P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r>
                              <a:rPr lang="es-P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  <m:r>
                              <a:rPr lang="es-P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  <m:r>
                              <a:rPr lang="es-P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  <m:r>
                              <m:rPr>
                                <m:sty m:val="p"/>
                              </m:rPr>
                              <a:rPr lang="es-PE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KaH</m:t>
                            </m:r>
                            <m:r>
                              <a:rPr lang="es-PE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´</m:t>
                            </m:r>
                          </m:e>
                        </m:d>
                      </m:e>
                      <m:sup>
                        <m:r>
                          <a:rPr lang="es-PE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FC816816-B080-468C-8764-9BD4F64BD52B}"/>
                </a:ext>
              </a:extLst>
            </xdr:cNvPr>
            <xdr:cNvSpPr txBox="1"/>
          </xdr:nvSpPr>
          <xdr:spPr>
            <a:xfrm>
              <a:off x="1609725" y="8201025"/>
              <a:ext cx="981075" cy="373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P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1/2∗𝑌1KaH´)</a:t>
              </a:r>
              <a:r>
                <a:rPr lang="es-PE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PE" sz="1200" b="0" i="0">
                  <a:latin typeface="Cambria Math" panose="02040503050406030204" pitchFamily="18" charset="0"/>
                </a:rPr>
                <a:t>2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6</xdr:col>
      <xdr:colOff>0</xdr:colOff>
      <xdr:row>43</xdr:row>
      <xdr:rowOff>0</xdr:rowOff>
    </xdr:from>
    <xdr:ext cx="98107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C250F842-53DB-4A46-8931-0DD6770631C1}"/>
            </a:ext>
          </a:extLst>
        </xdr:cNvPr>
        <xdr:cNvSpPr txBox="1"/>
      </xdr:nvSpPr>
      <xdr:spPr>
        <a:xfrm>
          <a:off x="1714500" y="8696325"/>
          <a:ext cx="98107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5</xdr:col>
      <xdr:colOff>285749</xdr:colOff>
      <xdr:row>43</xdr:row>
      <xdr:rowOff>0</xdr:rowOff>
    </xdr:from>
    <xdr:ext cx="1476375" cy="2714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C0372C25-CA0D-4C2A-BB17-51837E0845F4}"/>
                </a:ext>
              </a:extLst>
            </xdr:cNvPr>
            <xdr:cNvSpPr txBox="1"/>
          </xdr:nvSpPr>
          <xdr:spPr>
            <a:xfrm>
              <a:off x="1714499" y="8696325"/>
              <a:ext cx="1476375" cy="2714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PE" sz="1600"/>
                <a:t>P</a:t>
              </a:r>
              <a:r>
                <a:rPr lang="es-PE" sz="1200"/>
                <a:t>a</a:t>
              </a:r>
              <a:r>
                <a:rPr lang="es-PE" sz="1600"/>
                <a:t>*cos</a:t>
              </a:r>
              <a14:m>
                <m:oMath xmlns:m="http://schemas.openxmlformats.org/officeDocument/2006/math">
                  <m:d>
                    <m:dPr>
                      <m:ctrlPr>
                        <a:rPr lang="es-PE" sz="110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s-PE" sz="1100" b="0" i="1">
                          <a:latin typeface="Cambria Math" panose="02040503050406030204" pitchFamily="18" charset="0"/>
                        </a:rPr>
                        <m:t>15+</m:t>
                      </m:r>
                      <m:f>
                        <m:fPr>
                          <m:ctrlPr>
                            <a:rPr lang="es-PE" sz="11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s-PE" sz="11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num>
                        <m:den>
                          <m:r>
                            <a:rPr lang="es-PE" sz="1100" b="0" i="1">
                              <a:latin typeface="Cambria Math" panose="02040503050406030204" pitchFamily="18" charset="0"/>
                            </a:rPr>
                            <m:t>3</m:t>
                          </m:r>
                        </m:den>
                      </m:f>
                      <m:r>
                        <m:rPr>
                          <m:nor/>
                        </m:rPr>
                        <a:rPr lang="el-GR" sz="1100" b="0" i="0" u="none" strike="noStrike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φ</m:t>
                      </m:r>
                      <m:r>
                        <m:rPr>
                          <m:nor/>
                        </m:rPr>
                        <a:rPr lang="el-GR" sz="1100"/>
                        <m:t> </m:t>
                      </m:r>
                      <m:r>
                        <a:rPr lang="es-PE" sz="1100" b="0" i="1">
                          <a:latin typeface="Cambria Math" panose="02040503050406030204" pitchFamily="18" charset="0"/>
                        </a:rPr>
                        <m:t>1</m:t>
                      </m:r>
                    </m:e>
                  </m:d>
                </m:oMath>
              </a14:m>
              <a:endParaRPr lang="es-PE" sz="1100"/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C0372C25-CA0D-4C2A-BB17-51837E0845F4}"/>
                </a:ext>
              </a:extLst>
            </xdr:cNvPr>
            <xdr:cNvSpPr txBox="1"/>
          </xdr:nvSpPr>
          <xdr:spPr>
            <a:xfrm>
              <a:off x="1714499" y="8696325"/>
              <a:ext cx="1476375" cy="2714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PE" sz="1600"/>
                <a:t>P</a:t>
              </a:r>
              <a:r>
                <a:rPr lang="es-PE" sz="1200"/>
                <a:t>a</a:t>
              </a:r>
              <a:r>
                <a:rPr lang="es-PE" sz="1600"/>
                <a:t>*cos</a:t>
              </a:r>
              <a:r>
                <a:rPr lang="es-PE" sz="1100" i="0">
                  <a:latin typeface="Cambria Math" panose="02040503050406030204" pitchFamily="18" charset="0"/>
                </a:rPr>
                <a:t>(</a:t>
              </a:r>
              <a:r>
                <a:rPr lang="es-PE" sz="1100" b="0" i="0">
                  <a:latin typeface="Cambria Math" panose="02040503050406030204" pitchFamily="18" charset="0"/>
                </a:rPr>
                <a:t>15+2/3</a:t>
              </a:r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"φ</a:t>
              </a:r>
              <a:r>
                <a:rPr lang="el-GR" sz="1100" i="0"/>
                <a:t> </a:t>
              </a:r>
              <a:r>
                <a:rPr lang="es-PE" sz="1100" b="0" i="0">
                  <a:latin typeface="Cambria Math" panose="02040503050406030204" pitchFamily="18" charset="0"/>
                </a:rPr>
                <a:t>" 1)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5</xdr:col>
      <xdr:colOff>285749</xdr:colOff>
      <xdr:row>44</xdr:row>
      <xdr:rowOff>152400</xdr:rowOff>
    </xdr:from>
    <xdr:ext cx="1476375" cy="2714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4C46B237-251C-46F0-8B41-EF3A88C066EF}"/>
                </a:ext>
              </a:extLst>
            </xdr:cNvPr>
            <xdr:cNvSpPr txBox="1"/>
          </xdr:nvSpPr>
          <xdr:spPr>
            <a:xfrm>
              <a:off x="1714499" y="9048750"/>
              <a:ext cx="1476375" cy="2714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PE" sz="1600"/>
                <a:t>P</a:t>
              </a:r>
              <a:r>
                <a:rPr lang="es-PE" sz="1200"/>
                <a:t>a</a:t>
              </a:r>
              <a:r>
                <a:rPr lang="es-PE" sz="1600"/>
                <a:t>*sen</a:t>
              </a:r>
              <a14:m>
                <m:oMath xmlns:m="http://schemas.openxmlformats.org/officeDocument/2006/math">
                  <m:d>
                    <m:dPr>
                      <m:ctrlPr>
                        <a:rPr lang="es-PE" sz="110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s-PE" sz="1100" b="0" i="1">
                          <a:latin typeface="Cambria Math" panose="02040503050406030204" pitchFamily="18" charset="0"/>
                        </a:rPr>
                        <m:t>15+</m:t>
                      </m:r>
                      <m:f>
                        <m:fPr>
                          <m:ctrlPr>
                            <a:rPr lang="es-PE" sz="11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s-PE" sz="11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num>
                        <m:den>
                          <m:r>
                            <a:rPr lang="es-PE" sz="1100" b="0" i="1">
                              <a:latin typeface="Cambria Math" panose="02040503050406030204" pitchFamily="18" charset="0"/>
                            </a:rPr>
                            <m:t>3</m:t>
                          </m:r>
                        </m:den>
                      </m:f>
                      <m:r>
                        <m:rPr>
                          <m:nor/>
                        </m:rPr>
                        <a:rPr lang="el-GR" sz="1100" b="0" i="0" u="none" strike="noStrike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φ</m:t>
                      </m:r>
                      <m:r>
                        <m:rPr>
                          <m:nor/>
                        </m:rPr>
                        <a:rPr lang="el-GR" sz="1100"/>
                        <m:t> </m:t>
                      </m:r>
                      <m:r>
                        <a:rPr lang="es-PE" sz="1100" b="0" i="1">
                          <a:latin typeface="Cambria Math" panose="02040503050406030204" pitchFamily="18" charset="0"/>
                        </a:rPr>
                        <m:t>1</m:t>
                      </m:r>
                    </m:e>
                  </m:d>
                </m:oMath>
              </a14:m>
              <a:endParaRPr lang="es-PE" sz="1100"/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4C46B237-251C-46F0-8B41-EF3A88C066EF}"/>
                </a:ext>
              </a:extLst>
            </xdr:cNvPr>
            <xdr:cNvSpPr txBox="1"/>
          </xdr:nvSpPr>
          <xdr:spPr>
            <a:xfrm>
              <a:off x="1714499" y="9048750"/>
              <a:ext cx="1476375" cy="2714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PE" sz="1600"/>
                <a:t>P</a:t>
              </a:r>
              <a:r>
                <a:rPr lang="es-PE" sz="1200"/>
                <a:t>a</a:t>
              </a:r>
              <a:r>
                <a:rPr lang="es-PE" sz="1600"/>
                <a:t>*sen</a:t>
              </a:r>
              <a:r>
                <a:rPr lang="es-PE" sz="1100" i="0">
                  <a:latin typeface="Cambria Math" panose="02040503050406030204" pitchFamily="18" charset="0"/>
                </a:rPr>
                <a:t>(</a:t>
              </a:r>
              <a:r>
                <a:rPr lang="es-PE" sz="1100" b="0" i="0">
                  <a:latin typeface="Cambria Math" panose="02040503050406030204" pitchFamily="18" charset="0"/>
                </a:rPr>
                <a:t>15+2/3</a:t>
              </a:r>
              <a:r>
                <a:rPr lang="el-GR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"φ</a:t>
              </a:r>
              <a:r>
                <a:rPr lang="el-GR" sz="1100" i="0"/>
                <a:t> </a:t>
              </a:r>
              <a:r>
                <a:rPr lang="es-PE" sz="1100" b="0" i="0">
                  <a:latin typeface="Cambria Math" panose="02040503050406030204" pitchFamily="18" charset="0"/>
                </a:rPr>
                <a:t>" 1)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20</xdr:col>
      <xdr:colOff>76200</xdr:colOff>
      <xdr:row>3</xdr:row>
      <xdr:rowOff>47625</xdr:rowOff>
    </xdr:from>
    <xdr:to>
      <xdr:col>20</xdr:col>
      <xdr:colOff>104775</xdr:colOff>
      <xdr:row>14</xdr:row>
      <xdr:rowOff>171450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8C220F3B-F9D1-4335-9E4D-C18C6F923357}"/>
            </a:ext>
          </a:extLst>
        </xdr:cNvPr>
        <xdr:cNvCxnSpPr/>
      </xdr:nvCxnSpPr>
      <xdr:spPr bwMode="auto">
        <a:xfrm flipH="1">
          <a:off x="5791200" y="666750"/>
          <a:ext cx="28575" cy="24003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diamond" w="med" len="sm"/>
          <a:tailEnd type="diamond" w="med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219075</xdr:colOff>
      <xdr:row>14</xdr:row>
      <xdr:rowOff>142875</xdr:rowOff>
    </xdr:from>
    <xdr:to>
      <xdr:col>20</xdr:col>
      <xdr:colOff>200025</xdr:colOff>
      <xdr:row>14</xdr:row>
      <xdr:rowOff>142875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27A7868C-67D2-43A4-9052-886681BC47E1}"/>
            </a:ext>
          </a:extLst>
        </xdr:cNvPr>
        <xdr:cNvCxnSpPr/>
      </xdr:nvCxnSpPr>
      <xdr:spPr bwMode="auto">
        <a:xfrm>
          <a:off x="5648325" y="3038475"/>
          <a:ext cx="2667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diamond" w="med" len="sm"/>
          <a:tailEnd type="diamond" w="med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228600</xdr:colOff>
      <xdr:row>12</xdr:row>
      <xdr:rowOff>209550</xdr:rowOff>
    </xdr:from>
    <xdr:to>
      <xdr:col>20</xdr:col>
      <xdr:colOff>209550</xdr:colOff>
      <xdr:row>12</xdr:row>
      <xdr:rowOff>209550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175E3A49-708A-4425-86D8-00D19BD52688}"/>
            </a:ext>
          </a:extLst>
        </xdr:cNvPr>
        <xdr:cNvCxnSpPr/>
      </xdr:nvCxnSpPr>
      <xdr:spPr bwMode="auto">
        <a:xfrm>
          <a:off x="5657850" y="2667000"/>
          <a:ext cx="2667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diamond" w="med" len="sm"/>
          <a:tailEnd type="diamond" w="med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247650</xdr:colOff>
      <xdr:row>3</xdr:row>
      <xdr:rowOff>95250</xdr:rowOff>
    </xdr:from>
    <xdr:to>
      <xdr:col>20</xdr:col>
      <xdr:colOff>228600</xdr:colOff>
      <xdr:row>3</xdr:row>
      <xdr:rowOff>95250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A2CE6892-BF2D-4AC9-846F-3AE98B56551E}"/>
            </a:ext>
          </a:extLst>
        </xdr:cNvPr>
        <xdr:cNvCxnSpPr/>
      </xdr:nvCxnSpPr>
      <xdr:spPr bwMode="auto">
        <a:xfrm>
          <a:off x="5676900" y="714375"/>
          <a:ext cx="2667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diamond" w="med" len="sm"/>
          <a:tailEnd type="diamond" w="med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4</xdr:col>
      <xdr:colOff>152400</xdr:colOff>
      <xdr:row>63</xdr:row>
      <xdr:rowOff>171450</xdr:rowOff>
    </xdr:from>
    <xdr:ext cx="866776" cy="2830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3D4B90AA-CC84-4656-B5D1-1D6DE62C2CDE}"/>
                </a:ext>
              </a:extLst>
            </xdr:cNvPr>
            <xdr:cNvSpPr txBox="1"/>
          </xdr:nvSpPr>
          <xdr:spPr>
            <a:xfrm>
              <a:off x="1295400" y="13325475"/>
              <a:ext cx="866776" cy="283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PE" sz="1600"/>
                <a:t>M</a:t>
              </a:r>
              <a:r>
                <a:rPr lang="es-PE" sz="1200"/>
                <a:t>v = Ph</a:t>
              </a:r>
              <a14:m>
                <m:oMath xmlns:m="http://schemas.openxmlformats.org/officeDocument/2006/math">
                  <m:d>
                    <m:dPr>
                      <m:ctrlPr>
                        <a:rPr lang="es-PE" sz="120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s-PE" sz="12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s-PE" sz="1200" b="0" i="1">
                              <a:latin typeface="Cambria Math" panose="02040503050406030204" pitchFamily="18" charset="0"/>
                            </a:rPr>
                            <m:t>𝐻</m:t>
                          </m:r>
                        </m:num>
                        <m:den>
                          <m:r>
                            <a:rPr lang="es-PE" sz="1200" b="0" i="1">
                              <a:latin typeface="Cambria Math" panose="02040503050406030204" pitchFamily="18" charset="0"/>
                            </a:rPr>
                            <m:t>3</m:t>
                          </m:r>
                        </m:den>
                      </m:f>
                    </m:e>
                  </m:d>
                </m:oMath>
              </a14:m>
              <a:endParaRPr lang="es-PE" sz="1100"/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3D4B90AA-CC84-4656-B5D1-1D6DE62C2CDE}"/>
                </a:ext>
              </a:extLst>
            </xdr:cNvPr>
            <xdr:cNvSpPr txBox="1"/>
          </xdr:nvSpPr>
          <xdr:spPr>
            <a:xfrm>
              <a:off x="1295400" y="13325475"/>
              <a:ext cx="866776" cy="283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PE" sz="1600"/>
                <a:t>M</a:t>
              </a:r>
              <a:r>
                <a:rPr lang="es-PE" sz="1200"/>
                <a:t>v = Ph</a:t>
              </a:r>
              <a:r>
                <a:rPr lang="es-PE" sz="1200" i="0">
                  <a:latin typeface="Cambria Math" panose="02040503050406030204" pitchFamily="18" charset="0"/>
                </a:rPr>
                <a:t>(</a:t>
              </a:r>
              <a:r>
                <a:rPr lang="es-PE" sz="1200" b="0" i="0">
                  <a:latin typeface="Cambria Math" panose="02040503050406030204" pitchFamily="18" charset="0"/>
                </a:rPr>
                <a:t>𝐻/3)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228600</xdr:colOff>
      <xdr:row>72</xdr:row>
      <xdr:rowOff>33337</xdr:rowOff>
    </xdr:from>
    <xdr:ext cx="1504950" cy="4905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CEB602F6-45CA-4410-85C9-E98A0CBBFD3B}"/>
                </a:ext>
              </a:extLst>
            </xdr:cNvPr>
            <xdr:cNvSpPr txBox="1"/>
          </xdr:nvSpPr>
          <xdr:spPr>
            <a:xfrm>
              <a:off x="3371850" y="14987587"/>
              <a:ext cx="1504950" cy="4905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s-PE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PE" sz="14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lang="es-PE" sz="1400" b="0" i="1">
                          <a:latin typeface="Cambria Math" panose="02040503050406030204" pitchFamily="18" charset="0"/>
                        </a:rPr>
                        <m:t>2</m:t>
                      </m:r>
                    </m:den>
                  </m:f>
                </m:oMath>
              </a14:m>
              <a:r>
                <a:rPr lang="es-PE" sz="1400">
                  <a:latin typeface="Stylus BT" panose="020E0402020206020304" pitchFamily="34" charset="0"/>
                </a:rPr>
                <a:t>Kpy2</a:t>
              </a:r>
              <a14:m>
                <m:oMath xmlns:m="http://schemas.openxmlformats.org/officeDocument/2006/math">
                  <m:sSup>
                    <m:sSupPr>
                      <m:ctrlPr>
                        <a:rPr lang="es-PE" sz="11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PE" sz="1100" b="0" i="1">
                          <a:latin typeface="Cambria Math" panose="02040503050406030204" pitchFamily="18" charset="0"/>
                        </a:rPr>
                        <m:t>𝐷</m:t>
                      </m:r>
                    </m:e>
                    <m:sup>
                      <m:r>
                        <a:rPr lang="es-PE" sz="11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es-PE" sz="1100" b="0" i="1">
                      <a:latin typeface="Cambria Math" panose="02040503050406030204" pitchFamily="18" charset="0"/>
                    </a:rPr>
                    <m:t>+2</m:t>
                  </m:r>
                  <m:r>
                    <a:rPr lang="es-PE" sz="1100" b="0" i="1">
                      <a:latin typeface="Cambria Math" panose="02040503050406030204" pitchFamily="18" charset="0"/>
                    </a:rPr>
                    <m:t>𝑐</m:t>
                  </m:r>
                  <m:r>
                    <a:rPr lang="es-PE" sz="1100" b="0" i="1">
                      <a:latin typeface="Cambria Math" panose="02040503050406030204" pitchFamily="18" charset="0"/>
                    </a:rPr>
                    <m:t>2</m:t>
                  </m:r>
                  <m:rad>
                    <m:radPr>
                      <m:degHide m:val="on"/>
                      <m:ctrlPr>
                        <a:rPr lang="es-PE" sz="1100" b="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s-PE" sz="1100" b="0" i="1">
                          <a:latin typeface="Cambria Math" panose="02040503050406030204" pitchFamily="18" charset="0"/>
                        </a:rPr>
                        <m:t>𝐾𝑝𝐷</m:t>
                      </m:r>
                    </m:e>
                  </m:rad>
                </m:oMath>
              </a14:m>
              <a:endParaRPr lang="es-PE" sz="1400">
                <a:latin typeface="Stylus BT" panose="020E0402020206020304" pitchFamily="34" charset="0"/>
              </a:endParaRP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CEB602F6-45CA-4410-85C9-E98A0CBBFD3B}"/>
                </a:ext>
              </a:extLst>
            </xdr:cNvPr>
            <xdr:cNvSpPr txBox="1"/>
          </xdr:nvSpPr>
          <xdr:spPr>
            <a:xfrm>
              <a:off x="3371850" y="14987587"/>
              <a:ext cx="1504950" cy="4905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PE" sz="1400" b="0" i="0">
                  <a:latin typeface="Cambria Math" panose="02040503050406030204" pitchFamily="18" charset="0"/>
                </a:rPr>
                <a:t>1/2</a:t>
              </a:r>
              <a:r>
                <a:rPr lang="es-PE" sz="1400">
                  <a:latin typeface="Stylus BT" panose="020E0402020206020304" pitchFamily="34" charset="0"/>
                </a:rPr>
                <a:t>Kpy2</a:t>
              </a:r>
              <a:r>
                <a:rPr lang="es-PE" sz="1100" b="0" i="0">
                  <a:latin typeface="Cambria Math" panose="02040503050406030204" pitchFamily="18" charset="0"/>
                </a:rPr>
                <a:t>𝐷^2+2𝑐2√𝐾𝑝𝐷</a:t>
              </a:r>
              <a:endParaRPr lang="es-PE" sz="1400">
                <a:latin typeface="Stylus BT" panose="020E0402020206020304" pitchFamily="34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123824</xdr:colOff>
      <xdr:row>75</xdr:row>
      <xdr:rowOff>4762</xdr:rowOff>
    </xdr:from>
    <xdr:ext cx="1419225" cy="3223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E1F536A9-4377-4BEF-94A2-CA3FDB78A91B}"/>
                </a:ext>
              </a:extLst>
            </xdr:cNvPr>
            <xdr:cNvSpPr txBox="1"/>
          </xdr:nvSpPr>
          <xdr:spPr>
            <a:xfrm>
              <a:off x="1266824" y="15597187"/>
              <a:ext cx="1419225" cy="322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PE" sz="1400">
                  <a:latin typeface="Stylus BT" panose="020E0402020206020304" pitchFamily="34" charset="0"/>
                </a:rPr>
                <a:t>Kp=</a:t>
              </a:r>
              <a14:m>
                <m:oMath xmlns:m="http://schemas.openxmlformats.org/officeDocument/2006/math">
                  <m:sSup>
                    <m:sSupPr>
                      <m:ctrlPr>
                        <a:rPr lang="es-PE" sz="14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PE" sz="1400" b="0" i="1">
                          <a:latin typeface="Cambria Math" panose="02040503050406030204" pitchFamily="18" charset="0"/>
                        </a:rPr>
                        <m:t>𝑡𝑎𝑔</m:t>
                      </m:r>
                    </m:e>
                    <m:sup>
                      <m:r>
                        <a:rPr lang="es-PE" sz="14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es-PE" sz="1400" b="0" i="1">
                      <a:latin typeface="Cambria Math" panose="02040503050406030204" pitchFamily="18" charset="0"/>
                    </a:rPr>
                    <m:t>45</m:t>
                  </m:r>
                  <m:d>
                    <m:dPr>
                      <m:ctrlPr>
                        <a:rPr lang="es-PE" sz="140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s-PE" sz="14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s-PE" sz="1400" b="0" i="1">
                              <a:latin typeface="Cambria Math" panose="02040503050406030204" pitchFamily="18" charset="0"/>
                            </a:rPr>
                            <m:t>24</m:t>
                          </m:r>
                        </m:num>
                        <m:den>
                          <m:r>
                            <a:rPr lang="es-PE" sz="14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den>
                      </m:f>
                    </m:e>
                  </m:d>
                </m:oMath>
              </a14:m>
              <a:endParaRPr lang="es-PE" sz="1400">
                <a:latin typeface="Stylus BT" panose="020E0402020206020304" pitchFamily="34" charset="0"/>
              </a:endParaRPr>
            </a:p>
          </xdr:txBody>
        </xdr:sp>
      </mc:Choice>
      <mc:Fallback xmlns="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E1F536A9-4377-4BEF-94A2-CA3FDB78A91B}"/>
                </a:ext>
              </a:extLst>
            </xdr:cNvPr>
            <xdr:cNvSpPr txBox="1"/>
          </xdr:nvSpPr>
          <xdr:spPr>
            <a:xfrm>
              <a:off x="1266824" y="15597187"/>
              <a:ext cx="1419225" cy="322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PE" sz="1400">
                  <a:latin typeface="Stylus BT" panose="020E0402020206020304" pitchFamily="34" charset="0"/>
                </a:rPr>
                <a:t>Kp=</a:t>
              </a:r>
              <a:r>
                <a:rPr lang="es-PE" sz="1400" i="0">
                  <a:latin typeface="Cambria Math" panose="02040503050406030204" pitchFamily="18" charset="0"/>
                </a:rPr>
                <a:t>〖</a:t>
              </a:r>
              <a:r>
                <a:rPr lang="es-PE" sz="1400" b="0" i="0">
                  <a:latin typeface="Cambria Math" panose="02040503050406030204" pitchFamily="18" charset="0"/>
                </a:rPr>
                <a:t>𝑡𝑎𝑔〗^2 45</a:t>
              </a:r>
              <a:r>
                <a:rPr lang="es-PE" sz="1400" i="0">
                  <a:latin typeface="Cambria Math" panose="02040503050406030204" pitchFamily="18" charset="0"/>
                </a:rPr>
                <a:t>(</a:t>
              </a:r>
              <a:r>
                <a:rPr lang="es-PE" sz="1400" b="0" i="0">
                  <a:latin typeface="Cambria Math" panose="02040503050406030204" pitchFamily="18" charset="0"/>
                </a:rPr>
                <a:t>24/2)</a:t>
              </a:r>
              <a:endParaRPr lang="es-PE" sz="1400">
                <a:latin typeface="Stylus BT" panose="020E04020202060203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161923</xdr:colOff>
      <xdr:row>77</xdr:row>
      <xdr:rowOff>176212</xdr:rowOff>
    </xdr:from>
    <xdr:ext cx="3124201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3D2D50FE-C1C6-4462-82B7-7A1F423AE5AE}"/>
                </a:ext>
              </a:extLst>
            </xdr:cNvPr>
            <xdr:cNvSpPr txBox="1"/>
          </xdr:nvSpPr>
          <xdr:spPr>
            <a:xfrm>
              <a:off x="1019173" y="16168687"/>
              <a:ext cx="3124201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b="0" i="1">
                        <a:latin typeface="Cambria Math" panose="02040503050406030204" pitchFamily="18" charset="0"/>
                      </a:rPr>
                      <m:t>𝑃𝑝</m:t>
                    </m:r>
                    <m:r>
                      <a:rPr lang="es-PE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r>
                      <a:rPr lang="es-PE" sz="1100" b="0" i="1">
                        <a:latin typeface="Cambria Math" panose="02040503050406030204" pitchFamily="18" charset="0"/>
                      </a:rPr>
                      <m:t>∗2.37∗18∗</m:t>
                    </m:r>
                    <m:sSup>
                      <m:sSupPr>
                        <m:ctrlPr>
                          <a:rPr lang="es-PE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1.5</m:t>
                        </m:r>
                      </m:e>
                      <m:sup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PE" sz="1100" b="0" i="1">
                        <a:latin typeface="Cambria Math" panose="02040503050406030204" pitchFamily="18" charset="0"/>
                      </a:rPr>
                      <m:t>+(2∗30∗1.54∗1.5)</m:t>
                    </m:r>
                  </m:oMath>
                </m:oMathPara>
              </a14:m>
              <a:endParaRPr lang="es-PE" sz="1100">
                <a:latin typeface="Stylus BT" panose="020E0402020206020304" pitchFamily="34" charset="0"/>
              </a:endParaRPr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3D2D50FE-C1C6-4462-82B7-7A1F423AE5AE}"/>
                </a:ext>
              </a:extLst>
            </xdr:cNvPr>
            <xdr:cNvSpPr txBox="1"/>
          </xdr:nvSpPr>
          <xdr:spPr>
            <a:xfrm>
              <a:off x="1019173" y="16168687"/>
              <a:ext cx="3124201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𝑃𝑝=1/2∗2.37∗18∗〖1.5〗^2+(2∗30∗1.54∗1.5)</a:t>
              </a:r>
              <a:endParaRPr lang="es-PE" sz="1100">
                <a:latin typeface="Stylus BT" panose="020E0402020206020304" pitchFamily="34" charset="0"/>
              </a:endParaRPr>
            </a:p>
          </xdr:txBody>
        </xdr:sp>
      </mc:Fallback>
    </mc:AlternateContent>
    <xdr:clientData/>
  </xdr:oneCellAnchor>
  <xdr:twoCellAnchor editAs="oneCell">
    <xdr:from>
      <xdr:col>20</xdr:col>
      <xdr:colOff>85725</xdr:colOff>
      <xdr:row>31</xdr:row>
      <xdr:rowOff>114300</xdr:rowOff>
    </xdr:from>
    <xdr:to>
      <xdr:col>22</xdr:col>
      <xdr:colOff>257056</xdr:colOff>
      <xdr:row>34</xdr:row>
      <xdr:rowOff>66606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1DE6F163-F63E-4FAA-AD21-C38E14938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0725" y="6410325"/>
          <a:ext cx="952381" cy="55238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20</xdr:col>
      <xdr:colOff>85725</xdr:colOff>
      <xdr:row>34</xdr:row>
      <xdr:rowOff>171450</xdr:rowOff>
    </xdr:from>
    <xdr:to>
      <xdr:col>29</xdr:col>
      <xdr:colOff>209187</xdr:colOff>
      <xdr:row>38</xdr:row>
      <xdr:rowOff>85636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73A8738D-97AD-46A6-93BB-9C842EB4D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00725" y="7067550"/>
          <a:ext cx="2904762" cy="71428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14</xdr:col>
      <xdr:colOff>9525</xdr:colOff>
      <xdr:row>103</xdr:row>
      <xdr:rowOff>28575</xdr:rowOff>
    </xdr:from>
    <xdr:to>
      <xdr:col>21</xdr:col>
      <xdr:colOff>56868</xdr:colOff>
      <xdr:row>111</xdr:row>
      <xdr:rowOff>75969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D0418CB9-FA62-4CE4-B0CC-CF38B334D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10025" y="21288375"/>
          <a:ext cx="2257143" cy="184761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18</xdr:col>
      <xdr:colOff>228600</xdr:colOff>
      <xdr:row>70</xdr:row>
      <xdr:rowOff>142875</xdr:rowOff>
    </xdr:from>
    <xdr:to>
      <xdr:col>23</xdr:col>
      <xdr:colOff>133157</xdr:colOff>
      <xdr:row>73</xdr:row>
      <xdr:rowOff>142795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DB56FF02-F105-40CA-9436-D04ADBF20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72100" y="14697075"/>
          <a:ext cx="1542857" cy="63809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16</xdr:col>
      <xdr:colOff>228600</xdr:colOff>
      <xdr:row>62</xdr:row>
      <xdr:rowOff>47625</xdr:rowOff>
    </xdr:from>
    <xdr:to>
      <xdr:col>21</xdr:col>
      <xdr:colOff>18871</xdr:colOff>
      <xdr:row>66</xdr:row>
      <xdr:rowOff>152287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ED7F5884-71A5-4D33-8D9D-6C41D3437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00600" y="13001625"/>
          <a:ext cx="1428571" cy="90476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35</xdr:col>
      <xdr:colOff>85725</xdr:colOff>
      <xdr:row>0</xdr:row>
      <xdr:rowOff>0</xdr:rowOff>
    </xdr:from>
    <xdr:to>
      <xdr:col>62</xdr:col>
      <xdr:colOff>142875</xdr:colOff>
      <xdr:row>28</xdr:row>
      <xdr:rowOff>154940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E3A1BBEB-39B1-4769-A9A7-A3ED6AE51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0"/>
          <a:ext cx="7772400" cy="5850890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161924</xdr:colOff>
      <xdr:row>3</xdr:row>
      <xdr:rowOff>28575</xdr:rowOff>
    </xdr:from>
    <xdr:to>
      <xdr:col>18</xdr:col>
      <xdr:colOff>280905</xdr:colOff>
      <xdr:row>18</xdr:row>
      <xdr:rowOff>95250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828AEB0-789C-4B3F-B291-B69F3F3BEE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90" t="15629" r="48652" b="36672"/>
        <a:stretch/>
      </xdr:blipFill>
      <xdr:spPr>
        <a:xfrm>
          <a:off x="1304924" y="647700"/>
          <a:ext cx="4119481" cy="314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FC2EE-BB9F-4834-9030-3AEA61435F78}">
  <dimension ref="B1:AE110"/>
  <sheetViews>
    <sheetView tabSelected="1" topLeftCell="A75" zoomScaleNormal="100" workbookViewId="0">
      <selection activeCell="Q35" sqref="Q35"/>
    </sheetView>
  </sheetViews>
  <sheetFormatPr baseColWidth="10" defaultRowHeight="16"/>
  <cols>
    <col min="1" max="20" width="4.33203125" style="1" customWidth="1"/>
    <col min="21" max="21" width="7.5" style="1" customWidth="1"/>
    <col min="22" max="276" width="4.33203125" style="1" customWidth="1"/>
    <col min="277" max="277" width="7.5" style="1" customWidth="1"/>
    <col min="278" max="532" width="4.33203125" style="1" customWidth="1"/>
    <col min="533" max="533" width="7.5" style="1" customWidth="1"/>
    <col min="534" max="788" width="4.33203125" style="1" customWidth="1"/>
    <col min="789" max="789" width="7.5" style="1" customWidth="1"/>
    <col min="790" max="1044" width="4.33203125" style="1" customWidth="1"/>
    <col min="1045" max="1045" width="7.5" style="1" customWidth="1"/>
    <col min="1046" max="1300" width="4.33203125" style="1" customWidth="1"/>
    <col min="1301" max="1301" width="7.5" style="1" customWidth="1"/>
    <col min="1302" max="1556" width="4.33203125" style="1" customWidth="1"/>
    <col min="1557" max="1557" width="7.5" style="1" customWidth="1"/>
    <col min="1558" max="1812" width="4.33203125" style="1" customWidth="1"/>
    <col min="1813" max="1813" width="7.5" style="1" customWidth="1"/>
    <col min="1814" max="2068" width="4.33203125" style="1" customWidth="1"/>
    <col min="2069" max="2069" width="7.5" style="1" customWidth="1"/>
    <col min="2070" max="2324" width="4.33203125" style="1" customWidth="1"/>
    <col min="2325" max="2325" width="7.5" style="1" customWidth="1"/>
    <col min="2326" max="2580" width="4.33203125" style="1" customWidth="1"/>
    <col min="2581" max="2581" width="7.5" style="1" customWidth="1"/>
    <col min="2582" max="2836" width="4.33203125" style="1" customWidth="1"/>
    <col min="2837" max="2837" width="7.5" style="1" customWidth="1"/>
    <col min="2838" max="3092" width="4.33203125" style="1" customWidth="1"/>
    <col min="3093" max="3093" width="7.5" style="1" customWidth="1"/>
    <col min="3094" max="3348" width="4.33203125" style="1" customWidth="1"/>
    <col min="3349" max="3349" width="7.5" style="1" customWidth="1"/>
    <col min="3350" max="3604" width="4.33203125" style="1" customWidth="1"/>
    <col min="3605" max="3605" width="7.5" style="1" customWidth="1"/>
    <col min="3606" max="3860" width="4.33203125" style="1" customWidth="1"/>
    <col min="3861" max="3861" width="7.5" style="1" customWidth="1"/>
    <col min="3862" max="4116" width="4.33203125" style="1" customWidth="1"/>
    <col min="4117" max="4117" width="7.5" style="1" customWidth="1"/>
    <col min="4118" max="4372" width="4.33203125" style="1" customWidth="1"/>
    <col min="4373" max="4373" width="7.5" style="1" customWidth="1"/>
    <col min="4374" max="4628" width="4.33203125" style="1" customWidth="1"/>
    <col min="4629" max="4629" width="7.5" style="1" customWidth="1"/>
    <col min="4630" max="4884" width="4.33203125" style="1" customWidth="1"/>
    <col min="4885" max="4885" width="7.5" style="1" customWidth="1"/>
    <col min="4886" max="5140" width="4.33203125" style="1" customWidth="1"/>
    <col min="5141" max="5141" width="7.5" style="1" customWidth="1"/>
    <col min="5142" max="5396" width="4.33203125" style="1" customWidth="1"/>
    <col min="5397" max="5397" width="7.5" style="1" customWidth="1"/>
    <col min="5398" max="5652" width="4.33203125" style="1" customWidth="1"/>
    <col min="5653" max="5653" width="7.5" style="1" customWidth="1"/>
    <col min="5654" max="5908" width="4.33203125" style="1" customWidth="1"/>
    <col min="5909" max="5909" width="7.5" style="1" customWidth="1"/>
    <col min="5910" max="6164" width="4.33203125" style="1" customWidth="1"/>
    <col min="6165" max="6165" width="7.5" style="1" customWidth="1"/>
    <col min="6166" max="6420" width="4.33203125" style="1" customWidth="1"/>
    <col min="6421" max="6421" width="7.5" style="1" customWidth="1"/>
    <col min="6422" max="6676" width="4.33203125" style="1" customWidth="1"/>
    <col min="6677" max="6677" width="7.5" style="1" customWidth="1"/>
    <col min="6678" max="6932" width="4.33203125" style="1" customWidth="1"/>
    <col min="6933" max="6933" width="7.5" style="1" customWidth="1"/>
    <col min="6934" max="7188" width="4.33203125" style="1" customWidth="1"/>
    <col min="7189" max="7189" width="7.5" style="1" customWidth="1"/>
    <col min="7190" max="7444" width="4.33203125" style="1" customWidth="1"/>
    <col min="7445" max="7445" width="7.5" style="1" customWidth="1"/>
    <col min="7446" max="7700" width="4.33203125" style="1" customWidth="1"/>
    <col min="7701" max="7701" width="7.5" style="1" customWidth="1"/>
    <col min="7702" max="7956" width="4.33203125" style="1" customWidth="1"/>
    <col min="7957" max="7957" width="7.5" style="1" customWidth="1"/>
    <col min="7958" max="8212" width="4.33203125" style="1" customWidth="1"/>
    <col min="8213" max="8213" width="7.5" style="1" customWidth="1"/>
    <col min="8214" max="8468" width="4.33203125" style="1" customWidth="1"/>
    <col min="8469" max="8469" width="7.5" style="1" customWidth="1"/>
    <col min="8470" max="8724" width="4.33203125" style="1" customWidth="1"/>
    <col min="8725" max="8725" width="7.5" style="1" customWidth="1"/>
    <col min="8726" max="8980" width="4.33203125" style="1" customWidth="1"/>
    <col min="8981" max="8981" width="7.5" style="1" customWidth="1"/>
    <col min="8982" max="9236" width="4.33203125" style="1" customWidth="1"/>
    <col min="9237" max="9237" width="7.5" style="1" customWidth="1"/>
    <col min="9238" max="9492" width="4.33203125" style="1" customWidth="1"/>
    <col min="9493" max="9493" width="7.5" style="1" customWidth="1"/>
    <col min="9494" max="9748" width="4.33203125" style="1" customWidth="1"/>
    <col min="9749" max="9749" width="7.5" style="1" customWidth="1"/>
    <col min="9750" max="10004" width="4.33203125" style="1" customWidth="1"/>
    <col min="10005" max="10005" width="7.5" style="1" customWidth="1"/>
    <col min="10006" max="10260" width="4.33203125" style="1" customWidth="1"/>
    <col min="10261" max="10261" width="7.5" style="1" customWidth="1"/>
    <col min="10262" max="10516" width="4.33203125" style="1" customWidth="1"/>
    <col min="10517" max="10517" width="7.5" style="1" customWidth="1"/>
    <col min="10518" max="10772" width="4.33203125" style="1" customWidth="1"/>
    <col min="10773" max="10773" width="7.5" style="1" customWidth="1"/>
    <col min="10774" max="11028" width="4.33203125" style="1" customWidth="1"/>
    <col min="11029" max="11029" width="7.5" style="1" customWidth="1"/>
    <col min="11030" max="11284" width="4.33203125" style="1" customWidth="1"/>
    <col min="11285" max="11285" width="7.5" style="1" customWidth="1"/>
    <col min="11286" max="11540" width="4.33203125" style="1" customWidth="1"/>
    <col min="11541" max="11541" width="7.5" style="1" customWidth="1"/>
    <col min="11542" max="11796" width="4.33203125" style="1" customWidth="1"/>
    <col min="11797" max="11797" width="7.5" style="1" customWidth="1"/>
    <col min="11798" max="12052" width="4.33203125" style="1" customWidth="1"/>
    <col min="12053" max="12053" width="7.5" style="1" customWidth="1"/>
    <col min="12054" max="12308" width="4.33203125" style="1" customWidth="1"/>
    <col min="12309" max="12309" width="7.5" style="1" customWidth="1"/>
    <col min="12310" max="12564" width="4.33203125" style="1" customWidth="1"/>
    <col min="12565" max="12565" width="7.5" style="1" customWidth="1"/>
    <col min="12566" max="12820" width="4.33203125" style="1" customWidth="1"/>
    <col min="12821" max="12821" width="7.5" style="1" customWidth="1"/>
    <col min="12822" max="13076" width="4.33203125" style="1" customWidth="1"/>
    <col min="13077" max="13077" width="7.5" style="1" customWidth="1"/>
    <col min="13078" max="13332" width="4.33203125" style="1" customWidth="1"/>
    <col min="13333" max="13333" width="7.5" style="1" customWidth="1"/>
    <col min="13334" max="13588" width="4.33203125" style="1" customWidth="1"/>
    <col min="13589" max="13589" width="7.5" style="1" customWidth="1"/>
    <col min="13590" max="13844" width="4.33203125" style="1" customWidth="1"/>
    <col min="13845" max="13845" width="7.5" style="1" customWidth="1"/>
    <col min="13846" max="14100" width="4.33203125" style="1" customWidth="1"/>
    <col min="14101" max="14101" width="7.5" style="1" customWidth="1"/>
    <col min="14102" max="14356" width="4.33203125" style="1" customWidth="1"/>
    <col min="14357" max="14357" width="7.5" style="1" customWidth="1"/>
    <col min="14358" max="14612" width="4.33203125" style="1" customWidth="1"/>
    <col min="14613" max="14613" width="7.5" style="1" customWidth="1"/>
    <col min="14614" max="14868" width="4.33203125" style="1" customWidth="1"/>
    <col min="14869" max="14869" width="7.5" style="1" customWidth="1"/>
    <col min="14870" max="15124" width="4.33203125" style="1" customWidth="1"/>
    <col min="15125" max="15125" width="7.5" style="1" customWidth="1"/>
    <col min="15126" max="15380" width="4.33203125" style="1" customWidth="1"/>
    <col min="15381" max="15381" width="7.5" style="1" customWidth="1"/>
    <col min="15382" max="15636" width="4.33203125" style="1" customWidth="1"/>
    <col min="15637" max="15637" width="7.5" style="1" customWidth="1"/>
    <col min="15638" max="15892" width="4.33203125" style="1" customWidth="1"/>
    <col min="15893" max="15893" width="7.5" style="1" customWidth="1"/>
    <col min="15894" max="16148" width="4.33203125" style="1" customWidth="1"/>
    <col min="16149" max="16149" width="7.5" style="1" customWidth="1"/>
    <col min="16150" max="16384" width="4.33203125" style="1" customWidth="1"/>
  </cols>
  <sheetData>
    <row r="1" spans="2:31" ht="17" thickBot="1"/>
    <row r="2" spans="2:31">
      <c r="B2" s="41" t="s">
        <v>0</v>
      </c>
      <c r="C2" s="42"/>
    </row>
    <row r="3" spans="2:31" ht="17" thickBot="1">
      <c r="B3" s="43"/>
      <c r="C3" s="44"/>
      <c r="D3" s="45" t="s">
        <v>1</v>
      </c>
      <c r="E3" s="46"/>
      <c r="F3" s="46"/>
      <c r="G3" s="46"/>
      <c r="H3" s="46"/>
      <c r="I3" s="46"/>
      <c r="J3" s="46"/>
      <c r="K3" s="46"/>
      <c r="L3" s="46"/>
      <c r="M3" s="46"/>
      <c r="N3" s="46"/>
    </row>
    <row r="8" spans="2:31">
      <c r="Z8" s="47" t="s">
        <v>2</v>
      </c>
      <c r="AA8" s="47"/>
      <c r="AB8" s="47"/>
      <c r="AC8" s="47"/>
      <c r="AD8" s="47"/>
    </row>
    <row r="9" spans="2:31" ht="19">
      <c r="C9" s="48">
        <v>7</v>
      </c>
      <c r="D9" s="48"/>
      <c r="Z9" s="2" t="s">
        <v>3</v>
      </c>
      <c r="AA9" s="1" t="s">
        <v>4</v>
      </c>
      <c r="AB9" s="38">
        <v>3</v>
      </c>
      <c r="AC9" s="38"/>
      <c r="AD9" s="38"/>
      <c r="AE9" s="38"/>
    </row>
    <row r="10" spans="2:31">
      <c r="U10" s="49">
        <v>6.3</v>
      </c>
      <c r="V10" s="49"/>
      <c r="W10" s="49"/>
      <c r="Z10" s="1" t="s">
        <v>5</v>
      </c>
      <c r="AA10" s="1" t="s">
        <v>4</v>
      </c>
      <c r="AB10" s="1">
        <v>34</v>
      </c>
    </row>
    <row r="11" spans="2:31">
      <c r="Z11" s="1" t="s">
        <v>6</v>
      </c>
      <c r="AA11" s="1" t="s">
        <v>4</v>
      </c>
      <c r="AB11" s="9">
        <v>0.45</v>
      </c>
      <c r="AC11" s="9"/>
    </row>
    <row r="13" spans="2:31" ht="19">
      <c r="C13" s="36">
        <v>1.4</v>
      </c>
      <c r="D13" s="36"/>
      <c r="Z13" s="2" t="s">
        <v>7</v>
      </c>
      <c r="AA13" s="1" t="s">
        <v>4</v>
      </c>
      <c r="AB13" s="38">
        <v>18</v>
      </c>
      <c r="AC13" s="38"/>
      <c r="AD13" s="38"/>
      <c r="AE13" s="38"/>
    </row>
    <row r="14" spans="2:31">
      <c r="U14" s="39">
        <v>0.7</v>
      </c>
      <c r="V14" s="39"/>
      <c r="W14" s="39"/>
      <c r="Z14" s="1" t="s">
        <v>8</v>
      </c>
      <c r="AA14" s="1" t="s">
        <v>4</v>
      </c>
      <c r="AB14" s="1" t="s">
        <v>9</v>
      </c>
    </row>
    <row r="15" spans="2:31">
      <c r="U15" s="39"/>
      <c r="V15" s="39"/>
      <c r="W15" s="39"/>
      <c r="Z15" s="1" t="s">
        <v>10</v>
      </c>
      <c r="AA15" s="1" t="s">
        <v>4</v>
      </c>
      <c r="AB15" s="1">
        <v>0.25</v>
      </c>
      <c r="AC15" s="1" t="s">
        <v>11</v>
      </c>
    </row>
    <row r="20" spans="4:16">
      <c r="L20" s="36">
        <v>4.2</v>
      </c>
      <c r="M20" s="36"/>
    </row>
    <row r="21" spans="4:16">
      <c r="H21" s="1" t="s">
        <v>12</v>
      </c>
      <c r="I21" s="36">
        <v>1</v>
      </c>
      <c r="J21" s="36"/>
      <c r="M21" s="1" t="s">
        <v>13</v>
      </c>
      <c r="N21" s="40">
        <v>2</v>
      </c>
      <c r="O21" s="40"/>
    </row>
    <row r="24" spans="4:16">
      <c r="D24" s="34" t="s">
        <v>14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4:16">
      <c r="D25" s="3" t="s">
        <v>15</v>
      </c>
    </row>
    <row r="27" spans="4:16">
      <c r="E27" s="1" t="s">
        <v>16</v>
      </c>
      <c r="F27" s="1" t="s">
        <v>4</v>
      </c>
      <c r="G27" s="35">
        <f>C9</f>
        <v>7</v>
      </c>
      <c r="H27" s="35"/>
      <c r="I27" s="1" t="s">
        <v>17</v>
      </c>
      <c r="J27" s="36">
        <f>C13</f>
        <v>1.4</v>
      </c>
      <c r="K27" s="36"/>
      <c r="L27" s="1" t="s">
        <v>4</v>
      </c>
      <c r="M27" s="36">
        <f>G27+J27</f>
        <v>8.4</v>
      </c>
      <c r="N27" s="36"/>
      <c r="O27" s="36"/>
    </row>
    <row r="29" spans="4:16">
      <c r="E29" s="1" t="s">
        <v>18</v>
      </c>
      <c r="J29" s="1" t="s">
        <v>4</v>
      </c>
      <c r="K29" s="4">
        <v>1</v>
      </c>
      <c r="L29" s="9">
        <v>18.5</v>
      </c>
      <c r="M29" s="9"/>
      <c r="N29" s="1" t="s">
        <v>19</v>
      </c>
      <c r="O29" s="37">
        <v>6.5</v>
      </c>
      <c r="P29" s="37"/>
    </row>
    <row r="30" spans="4:16">
      <c r="K30" s="1">
        <v>2</v>
      </c>
    </row>
    <row r="31" spans="4:16">
      <c r="E31" s="1" t="s">
        <v>20</v>
      </c>
    </row>
    <row r="39" spans="5:16">
      <c r="E39" s="1" t="s">
        <v>21</v>
      </c>
      <c r="F39" s="9">
        <v>0.40239999999999998</v>
      </c>
      <c r="G39" s="9"/>
      <c r="H39" s="9"/>
    </row>
    <row r="42" spans="5:16">
      <c r="E42" s="1" t="s">
        <v>22</v>
      </c>
      <c r="F42" s="1" t="s">
        <v>4</v>
      </c>
      <c r="J42" s="1" t="s">
        <v>4</v>
      </c>
      <c r="K42" s="9">
        <v>157.22</v>
      </c>
      <c r="L42" s="9"/>
      <c r="M42" s="9"/>
      <c r="N42" s="1" t="s">
        <v>23</v>
      </c>
    </row>
    <row r="44" spans="5:16">
      <c r="E44" s="1" t="s">
        <v>24</v>
      </c>
      <c r="F44" s="1" t="s">
        <v>4</v>
      </c>
      <c r="L44" s="1" t="s">
        <v>4</v>
      </c>
      <c r="M44" s="31">
        <v>126.65</v>
      </c>
      <c r="N44" s="31"/>
      <c r="O44" s="31"/>
      <c r="P44" s="1" t="s">
        <v>23</v>
      </c>
    </row>
    <row r="46" spans="5:16">
      <c r="E46" s="1" t="s">
        <v>25</v>
      </c>
      <c r="F46" s="1" t="s">
        <v>4</v>
      </c>
      <c r="L46" s="1" t="s">
        <v>4</v>
      </c>
      <c r="M46" s="31">
        <v>93.14</v>
      </c>
      <c r="N46" s="31"/>
      <c r="O46" s="31"/>
      <c r="P46" s="1" t="s">
        <v>23</v>
      </c>
    </row>
    <row r="48" spans="5:16">
      <c r="E48" s="3" t="s">
        <v>60</v>
      </c>
    </row>
    <row r="50" spans="5:25">
      <c r="E50" s="5" t="s">
        <v>26</v>
      </c>
      <c r="F50" s="5"/>
      <c r="G50" s="5"/>
      <c r="H50" s="5"/>
      <c r="I50" s="5"/>
    </row>
    <row r="51" spans="5:25" ht="17" thickBot="1"/>
    <row r="52" spans="5:25" ht="47.25" customHeight="1" thickBot="1">
      <c r="E52" s="32" t="s">
        <v>27</v>
      </c>
      <c r="F52" s="33"/>
      <c r="G52" s="33"/>
      <c r="H52" s="33" t="s">
        <v>28</v>
      </c>
      <c r="I52" s="33"/>
      <c r="J52" s="33"/>
      <c r="K52" s="33"/>
      <c r="L52" s="33"/>
      <c r="M52" s="33"/>
      <c r="N52" s="24" t="s">
        <v>29</v>
      </c>
      <c r="O52" s="24"/>
      <c r="P52" s="24"/>
      <c r="Q52" s="24"/>
      <c r="R52" s="24" t="s">
        <v>30</v>
      </c>
      <c r="S52" s="24"/>
      <c r="T52" s="24"/>
      <c r="U52" s="24"/>
      <c r="V52" s="24" t="s">
        <v>31</v>
      </c>
      <c r="W52" s="24"/>
      <c r="X52" s="24"/>
      <c r="Y52" s="25"/>
    </row>
    <row r="53" spans="5:25">
      <c r="E53" s="26">
        <v>1</v>
      </c>
      <c r="F53" s="27"/>
      <c r="G53" s="27"/>
      <c r="H53" s="27">
        <f>1/2*U10*1.53</f>
        <v>4.8194999999999997</v>
      </c>
      <c r="I53" s="27"/>
      <c r="J53" s="27"/>
      <c r="K53" s="27"/>
      <c r="L53" s="27"/>
      <c r="M53" s="27"/>
      <c r="N53" s="27">
        <v>5400</v>
      </c>
      <c r="O53" s="27"/>
      <c r="P53" s="27"/>
      <c r="Q53" s="27"/>
      <c r="R53" s="27">
        <v>9720</v>
      </c>
      <c r="S53" s="27"/>
      <c r="T53" s="27"/>
      <c r="U53" s="27"/>
      <c r="V53" s="28">
        <v>1620</v>
      </c>
      <c r="W53" s="29"/>
      <c r="X53" s="29"/>
      <c r="Y53" s="30"/>
    </row>
    <row r="54" spans="5:25">
      <c r="E54" s="21">
        <v>2</v>
      </c>
      <c r="F54" s="22"/>
      <c r="G54" s="22"/>
      <c r="H54" s="22">
        <f>0.6*U10</f>
        <v>3.78</v>
      </c>
      <c r="I54" s="22"/>
      <c r="J54" s="22"/>
      <c r="K54" s="22"/>
      <c r="L54" s="22"/>
      <c r="M54" s="22"/>
      <c r="N54" s="22">
        <v>2025</v>
      </c>
      <c r="O54" s="22"/>
      <c r="P54" s="22"/>
      <c r="Q54" s="22"/>
      <c r="R54" s="22">
        <v>2430</v>
      </c>
      <c r="S54" s="22"/>
      <c r="T54" s="22"/>
      <c r="U54" s="22"/>
      <c r="V54" s="22">
        <v>4860</v>
      </c>
      <c r="W54" s="22"/>
      <c r="X54" s="22"/>
      <c r="Y54" s="23"/>
    </row>
    <row r="55" spans="5:25" ht="17" thickBot="1">
      <c r="E55" s="21">
        <v>3</v>
      </c>
      <c r="F55" s="22"/>
      <c r="G55" s="22"/>
      <c r="H55" s="22">
        <f>1/2*0.27*U10</f>
        <v>0.85050000000000003</v>
      </c>
      <c r="I55" s="22"/>
      <c r="J55" s="22"/>
      <c r="K55" s="22"/>
      <c r="L55" s="22"/>
      <c r="M55" s="22"/>
      <c r="N55" s="22">
        <v>4050</v>
      </c>
      <c r="O55" s="22"/>
      <c r="P55" s="22"/>
      <c r="Q55" s="22"/>
      <c r="R55" s="22">
        <v>5872.5</v>
      </c>
      <c r="S55" s="22"/>
      <c r="T55" s="22"/>
      <c r="U55" s="22"/>
      <c r="V55" s="22">
        <v>19845</v>
      </c>
      <c r="W55" s="22"/>
      <c r="X55" s="22"/>
      <c r="Y55" s="23"/>
    </row>
    <row r="56" spans="5:25">
      <c r="E56" s="9"/>
      <c r="F56" s="9"/>
      <c r="G56" s="9"/>
      <c r="H56" s="9" t="s">
        <v>32</v>
      </c>
      <c r="I56" s="9"/>
      <c r="J56" s="9"/>
      <c r="K56" s="9"/>
      <c r="L56" s="9"/>
      <c r="M56" s="9"/>
      <c r="N56" s="17">
        <f>SUM(N53:Q55)</f>
        <v>11475</v>
      </c>
      <c r="O56" s="18"/>
      <c r="P56" s="18"/>
      <c r="Q56" s="18"/>
      <c r="R56" s="18">
        <f>SUM(R53:U55)</f>
        <v>18022.5</v>
      </c>
      <c r="S56" s="18"/>
      <c r="T56" s="18"/>
      <c r="U56" s="18"/>
      <c r="V56" s="18">
        <f>SUM(V53:Y55)</f>
        <v>26325</v>
      </c>
      <c r="W56" s="18"/>
      <c r="X56" s="18"/>
      <c r="Y56" s="18"/>
    </row>
    <row r="57" spans="5:25" ht="19">
      <c r="J57" s="6" t="s">
        <v>33</v>
      </c>
      <c r="K57" s="1" t="s">
        <v>4</v>
      </c>
      <c r="N57" s="19">
        <f>N56</f>
        <v>11475</v>
      </c>
      <c r="O57" s="10"/>
      <c r="P57" s="10"/>
      <c r="Q57" s="10"/>
      <c r="R57" s="20" t="s">
        <v>34</v>
      </c>
      <c r="S57" s="20"/>
      <c r="T57" s="20"/>
      <c r="U57" s="4" t="s">
        <v>4</v>
      </c>
      <c r="V57" s="10">
        <f>V56</f>
        <v>26325</v>
      </c>
      <c r="W57" s="10"/>
      <c r="X57" s="10"/>
      <c r="Y57" s="10"/>
    </row>
    <row r="59" spans="5:25">
      <c r="E59" s="1" t="str">
        <f>Z9</f>
        <v>λ1</v>
      </c>
      <c r="F59" s="1" t="s">
        <v>4</v>
      </c>
      <c r="G59" s="15">
        <v>23.58</v>
      </c>
      <c r="H59" s="15"/>
      <c r="I59" s="15"/>
      <c r="J59" s="15"/>
    </row>
    <row r="62" spans="5:25">
      <c r="E62" s="14" t="s">
        <v>35</v>
      </c>
      <c r="F62" s="14"/>
      <c r="G62" s="14"/>
      <c r="H62" s="14"/>
    </row>
    <row r="63" spans="5:25">
      <c r="E63" s="1" t="s">
        <v>36</v>
      </c>
    </row>
    <row r="65" spans="5:20">
      <c r="I65" s="1" t="s">
        <v>4</v>
      </c>
      <c r="J65" s="9">
        <f>M44*2.167</f>
        <v>274.45054999999996</v>
      </c>
      <c r="K65" s="9"/>
      <c r="L65" s="9"/>
      <c r="M65" s="1" t="s">
        <v>37</v>
      </c>
    </row>
    <row r="67" spans="5:20">
      <c r="E67" s="1" t="s">
        <v>38</v>
      </c>
    </row>
    <row r="69" spans="5:20">
      <c r="G69" s="1" t="s">
        <v>39</v>
      </c>
      <c r="H69" s="1" t="s">
        <v>4</v>
      </c>
      <c r="I69" s="9">
        <f>731.54/J65</f>
        <v>2.6654710657347929</v>
      </c>
      <c r="J69" s="9"/>
      <c r="K69" s="9"/>
      <c r="L69" s="1" t="s">
        <v>40</v>
      </c>
      <c r="M69" s="1">
        <v>2</v>
      </c>
      <c r="O69" s="1" t="s">
        <v>41</v>
      </c>
    </row>
    <row r="71" spans="5:20">
      <c r="E71" s="16" t="s">
        <v>42</v>
      </c>
      <c r="F71" s="16"/>
      <c r="G71" s="16"/>
      <c r="H71" s="16"/>
      <c r="I71" s="16"/>
      <c r="J71" s="16"/>
    </row>
    <row r="73" spans="5:20" ht="19">
      <c r="E73" s="1" t="s">
        <v>43</v>
      </c>
      <c r="F73" s="1" t="s">
        <v>4</v>
      </c>
      <c r="G73" s="7" t="s">
        <v>44</v>
      </c>
      <c r="K73" s="1" t="s">
        <v>45</v>
      </c>
      <c r="L73" s="1" t="s">
        <v>4</v>
      </c>
    </row>
    <row r="74" spans="5:20">
      <c r="G74" s="8" t="s">
        <v>24</v>
      </c>
    </row>
    <row r="76" spans="5:20">
      <c r="J76" s="1" t="s">
        <v>4</v>
      </c>
      <c r="K76" s="9">
        <v>2.37</v>
      </c>
      <c r="L76" s="9"/>
    </row>
    <row r="79" spans="5:20">
      <c r="P79" s="1" t="s">
        <v>4</v>
      </c>
      <c r="Q79" s="13">
        <v>186.59</v>
      </c>
      <c r="R79" s="13"/>
      <c r="S79" s="13"/>
      <c r="T79" s="1" t="s">
        <v>46</v>
      </c>
    </row>
    <row r="82" spans="5:12">
      <c r="E82" s="1" t="s">
        <v>47</v>
      </c>
    </row>
    <row r="84" spans="5:12">
      <c r="E84" s="1" t="s">
        <v>43</v>
      </c>
      <c r="F84" s="1" t="s">
        <v>4</v>
      </c>
      <c r="G84" s="9">
        <v>2.85</v>
      </c>
      <c r="H84" s="9"/>
      <c r="I84" s="9"/>
      <c r="J84" s="1" t="s">
        <v>40</v>
      </c>
      <c r="K84" s="9">
        <v>1.5</v>
      </c>
      <c r="L84" s="9"/>
    </row>
    <row r="86" spans="5:12">
      <c r="E86" s="1" t="s">
        <v>48</v>
      </c>
    </row>
    <row r="88" spans="5:12">
      <c r="E88" s="1" t="s">
        <v>43</v>
      </c>
      <c r="F88" s="1" t="s">
        <v>4</v>
      </c>
      <c r="G88" s="9">
        <v>1.37</v>
      </c>
      <c r="H88" s="9"/>
      <c r="I88" s="9"/>
      <c r="J88" s="1" t="s">
        <v>49</v>
      </c>
      <c r="K88" s="9">
        <v>1.5</v>
      </c>
      <c r="L88" s="9"/>
    </row>
    <row r="90" spans="5:12">
      <c r="E90" s="14" t="s">
        <v>50</v>
      </c>
      <c r="F90" s="14"/>
      <c r="G90" s="14"/>
      <c r="H90" s="14"/>
      <c r="I90" s="14"/>
      <c r="J90" s="14"/>
      <c r="K90" s="14"/>
    </row>
    <row r="91" spans="5:12">
      <c r="E91" s="3"/>
    </row>
    <row r="92" spans="5:12">
      <c r="E92" s="3" t="s">
        <v>51</v>
      </c>
    </row>
    <row r="94" spans="5:12">
      <c r="E94" s="1" t="s">
        <v>52</v>
      </c>
      <c r="F94" s="1" t="s">
        <v>4</v>
      </c>
      <c r="G94" s="9">
        <v>0.48299999999999998</v>
      </c>
      <c r="H94" s="9"/>
      <c r="I94" s="9"/>
    </row>
    <row r="96" spans="5:12">
      <c r="E96" s="3" t="s">
        <v>53</v>
      </c>
    </row>
    <row r="98" spans="5:14">
      <c r="E98" s="1" t="s">
        <v>54</v>
      </c>
      <c r="F98" s="1" t="s">
        <v>4</v>
      </c>
      <c r="G98" s="10">
        <v>3.5</v>
      </c>
      <c r="H98" s="10"/>
      <c r="I98" s="11" t="s">
        <v>4</v>
      </c>
      <c r="J98" s="9">
        <f>G98/G99</f>
        <v>0.58333333333333337</v>
      </c>
      <c r="K98" s="9"/>
    </row>
    <row r="99" spans="5:14">
      <c r="G99" s="12">
        <v>6</v>
      </c>
      <c r="H99" s="12"/>
      <c r="I99" s="11"/>
    </row>
    <row r="101" spans="5:14">
      <c r="K101" s="1" t="s">
        <v>52</v>
      </c>
      <c r="L101" s="1" t="s">
        <v>49</v>
      </c>
      <c r="M101" s="1" t="str">
        <f>E98</f>
        <v>B/6</v>
      </c>
    </row>
    <row r="102" spans="5:14" ht="21">
      <c r="N102" s="1" t="s">
        <v>55</v>
      </c>
    </row>
    <row r="105" spans="5:14" ht="21">
      <c r="E105" s="3" t="s">
        <v>56</v>
      </c>
    </row>
    <row r="107" spans="5:14" ht="21">
      <c r="F107" s="1" t="s">
        <v>57</v>
      </c>
      <c r="H107" s="1" t="s">
        <v>4</v>
      </c>
      <c r="I107" s="9">
        <v>188.43</v>
      </c>
      <c r="J107" s="9"/>
      <c r="K107" s="9"/>
      <c r="L107" s="1" t="s">
        <v>58</v>
      </c>
    </row>
    <row r="110" spans="5:14" ht="21">
      <c r="F110" s="1" t="s">
        <v>59</v>
      </c>
      <c r="H110" s="1" t="s">
        <v>4</v>
      </c>
      <c r="I110" s="9">
        <v>17.73</v>
      </c>
      <c r="J110" s="9"/>
      <c r="K110" s="9"/>
      <c r="L110" s="1" t="s">
        <v>58</v>
      </c>
    </row>
  </sheetData>
  <mergeCells count="70">
    <mergeCell ref="I21:J21"/>
    <mergeCell ref="N21:O21"/>
    <mergeCell ref="B2:C3"/>
    <mergeCell ref="D3:N3"/>
    <mergeCell ref="Z8:AD8"/>
    <mergeCell ref="C9:D9"/>
    <mergeCell ref="AB9:AE9"/>
    <mergeCell ref="U10:W10"/>
    <mergeCell ref="AB11:AC11"/>
    <mergeCell ref="C13:D13"/>
    <mergeCell ref="AB13:AE13"/>
    <mergeCell ref="U14:W15"/>
    <mergeCell ref="L20:M20"/>
    <mergeCell ref="D24:N24"/>
    <mergeCell ref="G27:H27"/>
    <mergeCell ref="J27:K27"/>
    <mergeCell ref="M27:O27"/>
    <mergeCell ref="L29:M29"/>
    <mergeCell ref="O29:P29"/>
    <mergeCell ref="F39:H39"/>
    <mergeCell ref="K42:M42"/>
    <mergeCell ref="M44:O44"/>
    <mergeCell ref="M46:O46"/>
    <mergeCell ref="E52:G52"/>
    <mergeCell ref="H52:M52"/>
    <mergeCell ref="N52:Q52"/>
    <mergeCell ref="R52:U52"/>
    <mergeCell ref="V52:Y52"/>
    <mergeCell ref="E53:G53"/>
    <mergeCell ref="H53:M53"/>
    <mergeCell ref="N53:Q53"/>
    <mergeCell ref="R53:U53"/>
    <mergeCell ref="V53:Y53"/>
    <mergeCell ref="N57:Q57"/>
    <mergeCell ref="R57:T57"/>
    <mergeCell ref="V57:Y57"/>
    <mergeCell ref="E54:G54"/>
    <mergeCell ref="H54:M54"/>
    <mergeCell ref="N54:Q54"/>
    <mergeCell ref="R54:U54"/>
    <mergeCell ref="V54:Y54"/>
    <mergeCell ref="E55:G55"/>
    <mergeCell ref="H55:M55"/>
    <mergeCell ref="N55:Q55"/>
    <mergeCell ref="R55:U55"/>
    <mergeCell ref="V55:Y55"/>
    <mergeCell ref="E56:G56"/>
    <mergeCell ref="H56:M56"/>
    <mergeCell ref="N56:Q56"/>
    <mergeCell ref="R56:U56"/>
    <mergeCell ref="V56:Y56"/>
    <mergeCell ref="E90:K90"/>
    <mergeCell ref="G59:J59"/>
    <mergeCell ref="E62:H62"/>
    <mergeCell ref="J65:L65"/>
    <mergeCell ref="I69:K69"/>
    <mergeCell ref="E71:J71"/>
    <mergeCell ref="K76:L76"/>
    <mergeCell ref="Q79:S79"/>
    <mergeCell ref="G84:I84"/>
    <mergeCell ref="K84:L84"/>
    <mergeCell ref="G88:I88"/>
    <mergeCell ref="K88:L88"/>
    <mergeCell ref="I110:K110"/>
    <mergeCell ref="G94:I94"/>
    <mergeCell ref="G98:H98"/>
    <mergeCell ref="I98:I99"/>
    <mergeCell ref="J98:K98"/>
    <mergeCell ref="G99:H99"/>
    <mergeCell ref="I107:K10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PREFUNTA N° 02(M. COULOMB)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Microsoft Office User</cp:lastModifiedBy>
  <dcterms:created xsi:type="dcterms:W3CDTF">2023-08-19T17:37:12Z</dcterms:created>
  <dcterms:modified xsi:type="dcterms:W3CDTF">2024-01-30T15:53:34Z</dcterms:modified>
</cp:coreProperties>
</file>