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EsteLibro"/>
  <mc:AlternateContent xmlns:mc="http://schemas.openxmlformats.org/markup-compatibility/2006">
    <mc:Choice Requires="x15">
      <x15ac:absPath xmlns:x15ac="http://schemas.microsoft.com/office/spreadsheetml/2010/11/ac" url="C:\Users\JHONY\Downloads\"/>
    </mc:Choice>
  </mc:AlternateContent>
  <xr:revisionPtr revIDLastSave="0" documentId="13_ncr:1_{66DF9E0F-9C8D-4C40-855C-124F784D4BBE}" xr6:coauthVersionLast="47" xr6:coauthVersionMax="47" xr10:uidLastSave="{00000000-0000-0000-0000-000000000000}"/>
  <bookViews>
    <workbookView xWindow="-108" yWindow="-108" windowWidth="23256" windowHeight="12456" xr2:uid="{00000000-000D-0000-FFFF-FFFF00000000}"/>
  </bookViews>
  <sheets>
    <sheet name="PAV. RIGIDO" sheetId="2" r:id="rId1"/>
    <sheet name="MEMORIA RIG" sheetId="1" r:id="rId2"/>
  </sheets>
  <definedNames>
    <definedName name="_xlnm.Print_Area" localSheetId="1">'MEMORIA RIG'!$A$1:$L$40</definedName>
    <definedName name="_xlnm.Print_Area" localSheetId="0">'PAV. RIGIDO'!$A$1:$N$422</definedName>
    <definedName name="Print_Area" localSheetId="0">'PAV. RIGIDO'!$A$4:$M$423</definedName>
    <definedName name="Print_Titles" localSheetId="0">'PAV. RIGIDO'!$A:$M,'PAV. RIGIDO'!$4:$10</definedName>
    <definedName name="_xlnm.Print_Titles" localSheetId="0">'PAV. RIGIDO'!$1:$3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9" i="2" l="1"/>
  <c r="L140" i="2"/>
  <c r="G40" i="1" l="1"/>
  <c r="G38" i="1"/>
  <c r="G78" i="2" l="1"/>
  <c r="A183" i="2" l="1"/>
  <c r="C367" i="2"/>
  <c r="C369" i="2" s="1"/>
  <c r="C370" i="2" s="1"/>
  <c r="A388" i="2"/>
  <c r="C388" i="2"/>
  <c r="B310" i="2"/>
  <c r="F313" i="2" s="1"/>
  <c r="E286" i="2"/>
  <c r="F289" i="2" s="1"/>
  <c r="F294" i="2" s="1"/>
  <c r="D246" i="2"/>
  <c r="B261" i="2" s="1"/>
  <c r="D266" i="2" s="1"/>
  <c r="G29" i="1"/>
  <c r="G196" i="2"/>
  <c r="G21" i="1" s="1"/>
  <c r="E78" i="2"/>
  <c r="G234" i="2"/>
  <c r="G31" i="1"/>
  <c r="G27" i="1"/>
  <c r="G25" i="1"/>
  <c r="G23" i="1"/>
  <c r="G15" i="1"/>
  <c r="G13" i="1"/>
  <c r="F183" i="2"/>
  <c r="G185" i="2" s="1"/>
  <c r="G17" i="1"/>
  <c r="G133" i="2"/>
  <c r="G19" i="1" l="1"/>
  <c r="K228" i="2"/>
  <c r="C372" i="2"/>
  <c r="C373" i="2" s="1"/>
  <c r="G11" i="1" l="1"/>
  <c r="F217" i="2" l="1"/>
</calcChain>
</file>

<file path=xl/sharedStrings.xml><?xml version="1.0" encoding="utf-8"?>
<sst xmlns="http://schemas.openxmlformats.org/spreadsheetml/2006/main" count="467" uniqueCount="341">
  <si>
    <t>PROYECTO:</t>
  </si>
  <si>
    <t>DATOS DE DISEÑO</t>
  </si>
  <si>
    <t>TRAFICO (ESAL's)</t>
  </si>
  <si>
    <t>INDICE DE SERVICIALIDAD INICIAL ( Po)</t>
  </si>
  <si>
    <t>MODULO DE ELASTICIDAD (Ec)</t>
  </si>
  <si>
    <t>RESISTENCIA DE LA SUBRASANTE (K)</t>
  </si>
  <si>
    <t>COEFICIENTE DE TRANSFERENCIA DE CARGA (J)</t>
  </si>
  <si>
    <t>COEFICIENTE DE DRENAJE (Cd)</t>
  </si>
  <si>
    <t>NIVEL DE CONFIABILIDAD (R)</t>
  </si>
  <si>
    <t>DESVIACION ESTANDAR NORMAL (Zr)</t>
  </si>
  <si>
    <t>ERROR ESTANDAR COMBINADO (So)</t>
  </si>
  <si>
    <t>DISEÑO DE ESPESORES</t>
  </si>
  <si>
    <t>Excelente</t>
  </si>
  <si>
    <t>Muy bueno</t>
  </si>
  <si>
    <t>Bueno</t>
  </si>
  <si>
    <t>Regular</t>
  </si>
  <si>
    <t>Malo</t>
  </si>
  <si>
    <t>Intransitable</t>
  </si>
  <si>
    <t xml:space="preserve">F`c = </t>
  </si>
  <si>
    <t xml:space="preserve">S`c =   </t>
  </si>
  <si>
    <t>TIPO DE PAVIMENTO</t>
  </si>
  <si>
    <t>S`c RECOMENDADO</t>
  </si>
  <si>
    <t>Autopistas</t>
  </si>
  <si>
    <t>Carretera</t>
  </si>
  <si>
    <t>Zonas Industriales</t>
  </si>
  <si>
    <t>Urbanos Secundarios</t>
  </si>
  <si>
    <t>Psi</t>
  </si>
  <si>
    <t>Urbanos principales</t>
  </si>
  <si>
    <t>Kg/cm2</t>
  </si>
  <si>
    <t>Mpa/m</t>
  </si>
  <si>
    <t>Pobre</t>
  </si>
  <si>
    <t>Muy pobre</t>
  </si>
  <si>
    <t>Carreteras</t>
  </si>
  <si>
    <t>Rurales</t>
  </si>
  <si>
    <t xml:space="preserve">Zonas industriales </t>
  </si>
  <si>
    <t>Urbanas principales</t>
  </si>
  <si>
    <t>Urbanas secundarias</t>
  </si>
  <si>
    <t>Según la formula General AASHTO:</t>
  </si>
  <si>
    <t>cm</t>
  </si>
  <si>
    <t>----</t>
  </si>
  <si>
    <t>%</t>
  </si>
  <si>
    <t>Donde:</t>
  </si>
  <si>
    <t>J</t>
  </si>
  <si>
    <t>SUB BASE GRANULAR</t>
  </si>
  <si>
    <t>LOSA DE CONCRETO</t>
  </si>
  <si>
    <t>FORMULA GENERAL AASTHO</t>
  </si>
  <si>
    <t>D</t>
  </si>
  <si>
    <t>=    Tráfico (Número de ESAL´s)</t>
  </si>
  <si>
    <t xml:space="preserve">Zr </t>
  </si>
  <si>
    <t>=    Desviación Estándar Normal</t>
  </si>
  <si>
    <t>So</t>
  </si>
  <si>
    <t>=    Error Estándar Combinado de la predicción del Tráfico</t>
  </si>
  <si>
    <t>∆PSI</t>
  </si>
  <si>
    <t>Pt</t>
  </si>
  <si>
    <t>=    Serviciabilidad Final</t>
  </si>
  <si>
    <t>Cd</t>
  </si>
  <si>
    <t>=    Coeficiente de Drenaje</t>
  </si>
  <si>
    <t>=    Coeficiente de Transferencia de Carga</t>
  </si>
  <si>
    <t>Ec</t>
  </si>
  <si>
    <t>=    Módulo de Elasticidad de concreto</t>
  </si>
  <si>
    <t>K</t>
  </si>
  <si>
    <t>W18</t>
  </si>
  <si>
    <t>=    Espesor de la losa del pavimento en (in)</t>
  </si>
  <si>
    <t>=    Diferencia de Serviciabilidad (Po-Pt)</t>
  </si>
  <si>
    <t>Po</t>
  </si>
  <si>
    <t>=    Serviciabilidad Inicial</t>
  </si>
  <si>
    <t>S'c</t>
  </si>
  <si>
    <t>=    Módulo de Rotura del concreto en (psi).</t>
  </si>
  <si>
    <t>=    Módulo de Reacción  de la Sub Rasante en (psi).</t>
  </si>
  <si>
    <t>VARIABLES DEL DISEÑO</t>
  </si>
  <si>
    <t>El espesor de losa de concreto,  es la variable “D” que pretendemos determinar al realizar un diseño de pavimento rígido. El resultado del espesor se ve afectado por todas las demás variables que interviene en los cálculos. Es importante especificar lo que se diseña, ya que a partir de espesores regulares una pequeña variación puede significar una variación importante en la vida útil.</t>
  </si>
  <si>
    <t>Es función de los niveles seleccionados de confiabilidad.</t>
  </si>
  <si>
    <t>Se denomina confiabilidad (R%) a la probabilidad de que un pavimento desarrolle su función durante su vida útil  en condiciones adecuadas para su operación. También se puede entender a la confiabilidad como un factor de seguridad, de ahí que su uso se debe al mejor de los criterios.</t>
  </si>
  <si>
    <t>Confiabilidad R (%)</t>
  </si>
  <si>
    <t>AASHTO propuso los siguientes valores para seleccionar la Variabilidad o Error Estándar Combinado So, cuyo valor recomendado es:</t>
  </si>
  <si>
    <t>Para pavimentos rígidos</t>
  </si>
  <si>
    <t>0.30 – 0.40</t>
  </si>
  <si>
    <t>En construcción nueva</t>
  </si>
  <si>
    <t>En sobre capas</t>
  </si>
  <si>
    <t>Calidad de Drenaje</t>
  </si>
  <si>
    <t>% de tiempo del año en que el pavimento está expuesto a niveles de saturación</t>
  </si>
  <si>
    <t>Menor a 1%</t>
  </si>
  <si>
    <t>1% a 5%</t>
  </si>
  <si>
    <t>5% a 25%</t>
  </si>
  <si>
    <t>Mayor a 25%</t>
  </si>
  <si>
    <t>1.25 – 1.20</t>
  </si>
  <si>
    <t>1.20 – 1.15</t>
  </si>
  <si>
    <t>1.15 – 1.10</t>
  </si>
  <si>
    <t>1.10 – 1.00</t>
  </si>
  <si>
    <t>1.00 – 0.90</t>
  </si>
  <si>
    <t>0.90 – 0.80</t>
  </si>
  <si>
    <t>0.80 – 0.70</t>
  </si>
  <si>
    <t>Para el caso los materiales a ser usados tiene una calidad regular de drenaje y esta expuesto en un 30% durante un año normal de precipitaciones.</t>
  </si>
  <si>
    <t>Es la capacidad que tiene la losa de transmitir fuerzas cortantes a las losas adyacentes, lo que repercute en minimizar las deformaciones y los esfuerzos en las estructuras del pavimento, mientras mejor sea la transferencia de carga mejor será el comportamiento de las losas.</t>
  </si>
  <si>
    <t>Este concepto depende de los siguientes factores:</t>
  </si>
  <si>
    <t>Cantidad de Tráfico.</t>
  </si>
  <si>
    <t>Utilización de pasajuntas.</t>
  </si>
  <si>
    <t>Soporte lateral de las Losas.</t>
  </si>
  <si>
    <t>Se denomina Módulo de elasticidad  del concreto a la tracción, a la capacidad que obedece la ley de Hooke, es decir, la relación de la tensión unitaria a la deformación unitaria. Se determina por la Norma ASTM C469. Sin embargo en caso de no disponer de los ensayos experimentales para su cálculo existen varios criterios con los que pueda estimarse ya sea  a partir del Módulo de Ruptura, o de la resistencia a la compresión a la que será diseñada la mezcla del concreto.</t>
  </si>
  <si>
    <t>Las relaciones de mayor uso para su determinación son:</t>
  </si>
  <si>
    <t>Se han propuestos algunas correlaciones de “ K “ a partir de datos  de datos de CBR de diseño de la Sub Rasante, siendo una de las más aceptadas por ASSHTO   las expresiones siguientes:</t>
  </si>
  <si>
    <t>K = 2.55 + 52.5(Log CBR)</t>
  </si>
  <si>
    <t>K =</t>
  </si>
  <si>
    <t>CBR &gt; 10</t>
  </si>
  <si>
    <t>ESPESOR (D).</t>
  </si>
  <si>
    <t>Zr =</t>
  </si>
  <si>
    <t>Como el índice de serviciabilidad final de un pavimento es el valor más bajo de deterioro a que puede llegar el mismo, se sugiere que para carreteras de primer orden (de mayor tránsito) este valor sea de 2.5 y para vías menos importantes sea de 2.0; para el valor del índice de serviciabilidad inicial la AASTHO llegó a un valor de 4.5 para pavimentos de concreto y 4.2 para pavimentos de asfalto.</t>
  </si>
  <si>
    <t>Entonces:</t>
  </si>
  <si>
    <t>Po =</t>
  </si>
  <si>
    <t>Pt =</t>
  </si>
  <si>
    <t>∆ PSI =</t>
  </si>
  <si>
    <t>Po - Pt</t>
  </si>
  <si>
    <t>R (%) =</t>
  </si>
  <si>
    <t>Concreto a Utilizar</t>
  </si>
  <si>
    <t xml:space="preserve">J =   </t>
  </si>
  <si>
    <t xml:space="preserve">Ec =   </t>
  </si>
  <si>
    <t xml:space="preserve">Ec = </t>
  </si>
  <si>
    <t>→</t>
  </si>
  <si>
    <t>D =</t>
  </si>
  <si>
    <t>in</t>
  </si>
  <si>
    <t>Cm</t>
  </si>
  <si>
    <t>So =</t>
  </si>
  <si>
    <t>Espesor de la Losa de Concreto</t>
  </si>
  <si>
    <t xml:space="preserve">Cd =   </t>
  </si>
  <si>
    <t>1.1.- Transito (demanda)</t>
  </si>
  <si>
    <t>La demanda o volumen de tráfico (IMDA ó TPD), requiere ser expresado en términos de Ejes Equivalentes acumulados para el periodo de diseño. Un eje equivalente (EE) equivale al efecto de deterioro causado sobre el pavimento, por un eje simple de dos ruedas cargado con 8.2 ton de peso, con neumáticos con presión de 80 lb./pulg2.</t>
  </si>
  <si>
    <t>Cálculo de tasas de crecimiento y la proyección</t>
  </si>
  <si>
    <t>Se puede calcular el crecimiento de tránsito utilizando una fórmula simple:</t>
  </si>
  <si>
    <t>Tn =</t>
  </si>
  <si>
    <t>Tránsito proyectado al año “n” en veh/día.</t>
  </si>
  <si>
    <t>To =</t>
  </si>
  <si>
    <t>Tránsito actual (año base o) en veh/día.</t>
  </si>
  <si>
    <t>n =</t>
  </si>
  <si>
    <t>Años del período de diseño.</t>
  </si>
  <si>
    <t>i =</t>
  </si>
  <si>
    <t>Tasa anual de crecimiento del tránsito que se define en correlación con la dinámica de crecimiento socio-económico(*) normalmente entre 2% y 6% a criterio del equipo del estudio.</t>
  </si>
  <si>
    <t>La demanda o volumen de tráfico (IMDA ó TPD), requiere ser expresado en términos de Ejes Equivalentes acumulados para el periodo de diseño. Un eje equivalente (EE) equivale al efecto de deterioro causado sobre el pavimento.</t>
  </si>
  <si>
    <t>1.2.- Determinación del tránsito existente.</t>
  </si>
  <si>
    <t>Para la obtención de la demanda de tránsito que circula en cada sub tramo en estudio, se requerirá como mínimo la siguiente información:</t>
  </si>
  <si>
    <t>a. El tránsito promedio semanal (TPDS) mediante conteos de tránsito en cada sub tramo (incluyendo un sábado o un domingo) por un período consecutivo de 7 días (5 día de semana+Sábado+Domingo), como mínimo, de una semana que haya sido de circulación normal. Los conteos serán volumétricos y clasificados por tipo de vehículo. Así mismo en caso no hubiera información oficial, sobre pesos por eje, aplicable a la zona, se efectuara un censo de carga Vehicular durante 2 días consecutivos.</t>
  </si>
  <si>
    <t>c. Con los datos obtenidos, se definirá el Número de Repeticiones de Ejes Equivalentes (EE) para el periodo de diseño del pavimento.</t>
  </si>
  <si>
    <t>Datos:</t>
  </si>
  <si>
    <t>CBR ≤ 10</t>
  </si>
  <si>
    <t>FORMULACIÓN DE DISEÑO</t>
  </si>
  <si>
    <t>La necesidad del sistema de juntas es el resultado del deseo de controlar el agrietamiento transversal y longitudinal.</t>
  </si>
  <si>
    <t>Esp del Pav.=</t>
  </si>
  <si>
    <t>m</t>
  </si>
  <si>
    <t>SJT = (21 a 24) D</t>
  </si>
  <si>
    <t>Donde:       SJT = Separación de Juntas Transversales (&lt;= 5.5 m)</t>
  </si>
  <si>
    <t xml:space="preserve">                     D = Espesor del Pavimento </t>
  </si>
  <si>
    <t>Entonces SJT =</t>
  </si>
  <si>
    <t>X =</t>
  </si>
  <si>
    <t>y =</t>
  </si>
  <si>
    <t>0.71 &lt; x / y &lt; 1.4</t>
  </si>
  <si>
    <t>En donde:</t>
  </si>
  <si>
    <t>1. Del Estudio de Tránsito, se puede concluir lo siguiente:</t>
  </si>
  <si>
    <t>ESTRUCTURA DEL PAVIMENTO</t>
  </si>
  <si>
    <t>e=</t>
  </si>
  <si>
    <t>Sub rasante</t>
  </si>
  <si>
    <t>A-1. Formatos de Aforo vehicular</t>
  </si>
  <si>
    <t>Sub-Base Granular</t>
  </si>
  <si>
    <t>La forma ideal de un tablero de losa es la cuadrada, sin embargo no siempre es posible y conveniente tener las losas perfectamente cuadradas, por lo que nos vemos obligados a considerar un cierto grado de rectangularidad.</t>
  </si>
  <si>
    <t>La relación entre largo y ancho de un tablero de losas no deberá estar fuera de estos límites: 0.71 a 1.4.</t>
  </si>
  <si>
    <t>3.15.- DIMENSIONAMIENTO DE LAS LOSAS DE CONCRETO</t>
  </si>
  <si>
    <t xml:space="preserve">El dimensionamiento de losas se refiere a definir la forma que tendrán los tableros de losas del pavimento. Esta forma se da en base a las dimensiones de tableros, o dicho de otra forma, a la separación entre juntas tanto transversales como longitudinales. </t>
  </si>
  <si>
    <t>El dimensionamiento de losas va a estar regida por la separación de las juntas transversales que a su vez depende del espesor del pavimento. Existe una regla práctica que nos permite dimensionar los tableros de losas para inducir el agrietamiento controlado bajo los cortes de losas, sin necesidad de colocar acero de refuerzo continuo:</t>
  </si>
  <si>
    <t>3.16.- DISEÑO DE JUNTAS</t>
  </si>
  <si>
    <t>Área requerida de acero por unidad de longitud de la losa (cm2/m).</t>
  </si>
  <si>
    <t>Distancia entre la junta en consideración y el borde libre del pavimento (m). Corresponde normalmente al ancho de un carril</t>
  </si>
  <si>
    <t>f =</t>
  </si>
  <si>
    <t xml:space="preserve">As = </t>
  </si>
  <si>
    <t xml:space="preserve">b = </t>
  </si>
  <si>
    <t>Coeficiente de fricción entre losa y suelo (se toma generalmente como 1.5)</t>
  </si>
  <si>
    <t>Esfuerzo permisible del acero (Kg/cm2); normalmente se toma a 0.67 fy, siendo fy el esfuerzo del acero.</t>
  </si>
  <si>
    <t>Peso de la losa por unidad de área (Kg/m2).</t>
  </si>
  <si>
    <t xml:space="preserve">fs = </t>
  </si>
  <si>
    <t>Kg/m3</t>
  </si>
  <si>
    <t>e =</t>
  </si>
  <si>
    <t>As =</t>
  </si>
  <si>
    <t>cm2/m</t>
  </si>
  <si>
    <t>Agregando 7.5 cm para compensar defectos de colocación de la varilla, la longitud de ésta puede calcularse por medio de la siguiente formula:</t>
  </si>
  <si>
    <t>L =</t>
  </si>
  <si>
    <t>w =</t>
  </si>
  <si>
    <t>fs =</t>
  </si>
  <si>
    <t>b =</t>
  </si>
  <si>
    <t>Longitud total de la barra de anclaje (cm)</t>
  </si>
  <si>
    <t>Área transversal de una barra de anclaje (cm2).</t>
  </si>
  <si>
    <t xml:space="preserve">A = </t>
  </si>
  <si>
    <t xml:space="preserve">a = </t>
  </si>
  <si>
    <t>p =</t>
  </si>
  <si>
    <t>Permitero de una varilla (cm).</t>
  </si>
  <si>
    <t>cm2</t>
  </si>
  <si>
    <t>kg/cm2</t>
  </si>
  <si>
    <t>Esfuerzo de trabajo por adherencia. Para acero corrugado, se permite usar el 10% del valor de la resistencia a compresión del concreto; sin embargo no debe exceder de 24.6 kg/cm2.</t>
  </si>
  <si>
    <t>Para determinar el espaciamiento de las barras de anclaje para las juntas longitudinales haremos uso de la siguiente tabla</t>
  </si>
  <si>
    <t>Separ.=</t>
  </si>
  <si>
    <t>3.16.1.- DISEÑO DE JUNTAS LONGITUDINALES</t>
  </si>
  <si>
    <t>3.16.2.- DISEÑO DE JUNTAS TRANSVERSALES</t>
  </si>
  <si>
    <t>Espesor de losa</t>
  </si>
  <si>
    <t>Barras pasajuntas</t>
  </si>
  <si>
    <t>Diámetro</t>
  </si>
  <si>
    <t>Longitud</t>
  </si>
  <si>
    <t>Separación</t>
  </si>
  <si>
    <t>mm</t>
  </si>
  <si>
    <t>13 a 15</t>
  </si>
  <si>
    <t xml:space="preserve">p = </t>
  </si>
  <si>
    <t>15 a 20</t>
  </si>
  <si>
    <t>20 a 30</t>
  </si>
  <si>
    <t>43 a 50</t>
  </si>
  <si>
    <t>30 a 43</t>
  </si>
  <si>
    <t>5 a 6</t>
  </si>
  <si>
    <t>6 a 8</t>
  </si>
  <si>
    <t>8 a 12</t>
  </si>
  <si>
    <t>12 a 17</t>
  </si>
  <si>
    <t>17 a 20</t>
  </si>
  <si>
    <t>3/4</t>
  </si>
  <si>
    <t>1</t>
  </si>
  <si>
    <t>1 1/4</t>
  </si>
  <si>
    <t>1 1/2</t>
  </si>
  <si>
    <t>1 3/4</t>
  </si>
  <si>
    <t>A =</t>
  </si>
  <si>
    <t>1"</t>
  </si>
  <si>
    <t>Sep.=</t>
  </si>
  <si>
    <t>a. Se obtiene el valor del TPD = 359 (vehículos comerciales) para el diseño.</t>
  </si>
  <si>
    <t>b. Se asume un periodo de diseño de 20 años, el cual es el mínimo recomendado.</t>
  </si>
  <si>
    <t>c. Se determina una tasa de crecimiento del 3%.</t>
  </si>
  <si>
    <t>3.17.- DISEÑO DEL ACERO DE TEMPERATURA</t>
  </si>
  <si>
    <t>Las pasajuntas se usan en las juntas transversales para transferir las cargas a las losas adyacentes. El esfuerzo y la deflexión en la junta son mucho mas pequeños cuando las cargas son soportadas por dos losas que cuando es por una sola. El uso de pasajuntas puede minimizar las fallas de bombeo y de diferencia de elevación de juntas, las cuales han sido consideradas por la PCA como factores importantes en el diseño del espesor</t>
  </si>
  <si>
    <t>Espesor Pavimento (cm)</t>
  </si>
  <si>
    <t>Tamaño de varilla (cm)</t>
  </si>
  <si>
    <t>Distancia al extremo libre</t>
  </si>
  <si>
    <t>305 cm</t>
  </si>
  <si>
    <t>366 cm</t>
  </si>
  <si>
    <t>427 cm</t>
  </si>
  <si>
    <t>732 cm</t>
  </si>
  <si>
    <t>1.27 x 64</t>
  </si>
  <si>
    <t>1.27 x 61</t>
  </si>
  <si>
    <t>1.27 x 66</t>
  </si>
  <si>
    <t>1.27 x 69</t>
  </si>
  <si>
    <t>1.27 x 71</t>
  </si>
  <si>
    <t>1.27 x 74</t>
  </si>
  <si>
    <t>1.27 x 76</t>
  </si>
  <si>
    <t>1.27 x 79</t>
  </si>
  <si>
    <t>1.59 x 76</t>
  </si>
  <si>
    <t>1.59 x 79</t>
  </si>
  <si>
    <t>1.59 x 81</t>
  </si>
  <si>
    <t>1.59 x 84</t>
  </si>
  <si>
    <t>1.59 x 86</t>
  </si>
  <si>
    <t>1.59 x 89</t>
  </si>
  <si>
    <t>1.59 x 91</t>
  </si>
  <si>
    <t>76 cm</t>
  </si>
  <si>
    <t>91 cm</t>
  </si>
  <si>
    <t>71 cm</t>
  </si>
  <si>
    <t>64 cm</t>
  </si>
  <si>
    <t>58 cm</t>
  </si>
  <si>
    <t>53 cm</t>
  </si>
  <si>
    <t>51 cm</t>
  </si>
  <si>
    <t>46 cm</t>
  </si>
  <si>
    <t>43 cm</t>
  </si>
  <si>
    <t>41 cm</t>
  </si>
  <si>
    <t>61 cm</t>
  </si>
  <si>
    <t>26 cm</t>
  </si>
  <si>
    <t>48 cm</t>
  </si>
  <si>
    <t>ESAL's(W18) =</t>
  </si>
  <si>
    <t>0.10f 'c ≤ MR ≤ 0.17 f 'c</t>
  </si>
  <si>
    <t>m2</t>
  </si>
  <si>
    <t>Secc. Max. =</t>
  </si>
  <si>
    <t>Espaciam. =</t>
  </si>
  <si>
    <t>Cant. Var. =</t>
  </si>
  <si>
    <t>Se asume un acero de temperatura de D=6 mm @0.30m, en ambos sentidos.</t>
  </si>
  <si>
    <t>El volumen existente en el tramo, considera el promedio diario anual del total de vehículos (ligeros y pesados) en ambos sentidos.</t>
  </si>
  <si>
    <t>DESVIACIÓN ESTÁNDAR (Zr)</t>
  </si>
  <si>
    <t>Desviac. Están. (Zr)</t>
  </si>
  <si>
    <t xml:space="preserve">La serviciabilidad se define como la habilidad del pavimento de servir al tipo de tráfico (autos y camiones) que circulan en la vía. La medida primaria de la serviciabilidad es el Índice de Serviciabilidad Presente. El procedimiento de diseño AASHTO predice el  porcentaje de perdida de serviciabilidad (∆ PSI) para varios niveles de tráfico y cargas de ejes. </t>
  </si>
  <si>
    <t>ÍNDICE DE SERVICIO</t>
  </si>
  <si>
    <t>CALIFICACIÓN</t>
  </si>
  <si>
    <t>Según estudio realizado Laboratorio de Mecánica de suelos</t>
  </si>
  <si>
    <t>EL objetivo básico de estas juntas es el de controlar las fisuras que se pueden presentar en los pavimentos cuando se construyen con anchos superiores a los cinco metros. En nuestro medio se construye los pavimentos por carriles, con un ancho cercano a los 3.60 m, las juntas longitudinales son normalmente de construcción. la transmisión de cargas se hace en estos casos por trabazón de agregados, y es usual colocar barras de anclaje que mantengan unidas las caras de las juntas y garanticen su eficiencia.</t>
  </si>
  <si>
    <t>Las barras de anclaje para cualquier tipo de junta longitudinal que las requiera, se diseñaran para resistir la fuerza de tracción generada por la fricción entre la losa del pavimento y la sub rasante. La sección transversal de acero por unidad de longitud de junta se puede calcular con base en la siguiente ecuación:</t>
  </si>
  <si>
    <t>Para el diseño se asumirá el diámetro inmediato superior Ø 1/2" (1.29cm2)</t>
  </si>
  <si>
    <t>Si se usara la barra de acero Nº 4 (Ø1/2", 1.29cm2). La separación de la barra será:</t>
  </si>
  <si>
    <t>Área =</t>
  </si>
  <si>
    <t>Así mismo, la longitud de las barras de anclaje debe ser tal que el esfuerzo de adherencia a cada lado de la junta iguale el esfuerzo de trabajo del acero.</t>
  </si>
  <si>
    <t>El diseño de juntas transversales se realiza con el fin de controlar la fisuración del concreto por contracción. El tamaño de las pasajuntas depende del espesor de la losa. La tabla siguiente muestra el diámetro y longitud de las pasajuntas para diferentes espesores de losa.</t>
  </si>
  <si>
    <t>Para un losa de espesor de 0.20m se asumirá las siguientes dimensiones:</t>
  </si>
  <si>
    <t>El acero de temperatura no cumple función estructural, su finalidad es resistir las tensiones de contracción del concreto en estado joven y controlar los agrietamientos. Tienen el refuerzo de acero en el tercio superior de la sección transversal a no menos de 5cm. Bajo la superficie. La cuantía máx.. de acero es de 0.05% de la sección transversal del Pavimento.</t>
  </si>
  <si>
    <t>Se usara una varilla de D=6mm, Área=0.283 cm2</t>
  </si>
  <si>
    <t>d. El Factor Camión FC = 1.67, calculado con el uso de los factores de equivalencia de la Tabla de MOPT-INGEROUTE.</t>
  </si>
  <si>
    <t>e. Con el aforo de vehículos pesados y los demás resultados obtenidos se puede calcular los Ejes Equivalentes (W18). Obteniéndose como resultado un Valor de 1.50E+06</t>
  </si>
  <si>
    <t>3. Con el cálculo de EE(w18) = 1.50E+06, se procede a obtener el espesor del la losa de concreto, obteniéndose como resultado un espesor de 20 cm.</t>
  </si>
  <si>
    <t>4. Con el espesor de la losa de concreto de 20 cm, se efectúa el dimensionamiento de las losas de concreto, planteándose la siguientes dimensiones: 3.50 x 4.80m.</t>
  </si>
  <si>
    <t>5. Del diseño de juntas longitudinales se puede deducir las siguientes dimensiones del acero de refuerzo: Diámetro 1/2", L = 80.00 cm y la separación a cada 80.00cm.</t>
  </si>
  <si>
    <t>6. Del diseño de juntas transversales se puede deducir las siguientes dimensiones del acero de refuerzo: Diámetro 1", L = 46.00 cm y la separación a cada 30.00cm.</t>
  </si>
  <si>
    <t>7. Del diseño de acero de temperatura se puede asume las siguientes dimensiones del acero de refuerzo: Diámetro 6mm, a cada 30.00cm, en ambos sentidos.</t>
  </si>
  <si>
    <t>Losa de Cº Hidráulico</t>
  </si>
  <si>
    <t>1. "INGENIERÍA DE PAVIMENTOS PARA CARRETERAS", 2da. Edición 2001 Ing. Alfonso Montejo Fonseca, Universidad Católica de Colombia.</t>
  </si>
  <si>
    <t>2. "NORMA TÉCNICA DE EDIFICACIÓN CE.010 PAVIMENTOS URBANOS HABILITACIONES URBANAS, COMPONENTES ESTRUCTURALES"</t>
  </si>
  <si>
    <t>3. MINISTERIO DE TRANSPORTES Y COMUNICACIONES DIRECCIÓN GENERAL DE CAMINOS Y FERROCARRILES III SEMINARIO NACIONAL DE GESTIÓN Y NORMATIVIDAD VIAL. "PAVIMENTOS DE CONCRETO HIDRÁULICO" Ing. Samuel Mora Q. FIC-UNI ASOCEM</t>
  </si>
  <si>
    <t>MÉTODO AASTHO -93</t>
  </si>
  <si>
    <t xml:space="preserve">Es uno de los métodos mas utilizados y de mayor utilización a nivel internacional para el diseño de pavimentos rígidos. </t>
  </si>
  <si>
    <t>Probablemente, la variable más importante en el diseño de una vía es el tránsito, pues, si bien el volumen y dimensiones de los vehículos influyen en su diseño geométrico, el número y el peso de los ejes de éstos son factores determinantes en el diseño de la estructura del pavimento.</t>
  </si>
  <si>
    <t>b. Número, tipo y peso de los ejes de los vehículos pesados.</t>
  </si>
  <si>
    <t>CONFIABILIDAD.</t>
  </si>
  <si>
    <t>2. Con el número de aplicaciones calculado ESAL's(W18) = 1.50E+06, se deduce que el tráfico es alto. Por lo tanto se usara un concreto con una resistencia a la compresión f'c ≥ 210 kg/cm2. Para nuestro diseño se optara por un concreto f'c=245 Kg/cm2</t>
  </si>
  <si>
    <r>
      <t>S'c  =  32(F'c)</t>
    </r>
    <r>
      <rPr>
        <vertAlign val="superscript"/>
        <sz val="9"/>
        <rFont val="Arial"/>
        <family val="2"/>
      </rPr>
      <t>1/2</t>
    </r>
  </si>
  <si>
    <r>
      <t>F´c = Resistencia a la compresión del concreto (Kg/cm</t>
    </r>
    <r>
      <rPr>
        <vertAlign val="superscript"/>
        <sz val="9"/>
        <rFont val="Arial"/>
        <family val="2"/>
      </rPr>
      <t>2</t>
    </r>
    <r>
      <rPr>
        <sz val="9"/>
        <rFont val="Arial"/>
        <family val="2"/>
      </rPr>
      <t>) = 210 Kg/cm2</t>
    </r>
  </si>
  <si>
    <r>
      <t>Ec = 5500 x (f’c)</t>
    </r>
    <r>
      <rPr>
        <vertAlign val="superscript"/>
        <sz val="9"/>
        <rFont val="Arial"/>
        <family val="2"/>
      </rPr>
      <t>1/2</t>
    </r>
    <r>
      <rPr>
        <sz val="9"/>
        <rFont val="Arial"/>
        <family val="2"/>
      </rPr>
      <t xml:space="preserve"> (En MPa)</t>
    </r>
  </si>
  <si>
    <r>
      <t>Ec = 17000 x (f’c)</t>
    </r>
    <r>
      <rPr>
        <vertAlign val="superscript"/>
        <sz val="9"/>
        <rFont val="Arial"/>
        <family val="2"/>
      </rPr>
      <t>1/2</t>
    </r>
    <r>
      <rPr>
        <sz val="9"/>
        <rFont val="Arial"/>
        <family val="2"/>
      </rPr>
      <t xml:space="preserve"> (En Kg/cm2)</t>
    </r>
  </si>
  <si>
    <r>
      <t xml:space="preserve">K = 46.0 + 9.08(Log CBR) </t>
    </r>
    <r>
      <rPr>
        <vertAlign val="superscript"/>
        <sz val="9"/>
        <rFont val="Arial"/>
        <family val="2"/>
      </rPr>
      <t xml:space="preserve">4.34 </t>
    </r>
    <r>
      <rPr>
        <sz val="9"/>
        <rFont val="Arial"/>
        <family val="2"/>
      </rPr>
      <t xml:space="preserve"> </t>
    </r>
  </si>
  <si>
    <r>
      <t xml:space="preserve">5.- </t>
    </r>
    <r>
      <rPr>
        <b/>
        <u/>
        <sz val="9"/>
        <color indexed="8"/>
        <rFont val="Arial"/>
        <family val="2"/>
      </rPr>
      <t>CONCLUSIONES</t>
    </r>
  </si>
  <si>
    <r>
      <t xml:space="preserve">6.- </t>
    </r>
    <r>
      <rPr>
        <b/>
        <u/>
        <sz val="9"/>
        <color indexed="8"/>
        <rFont val="Arial"/>
        <family val="2"/>
      </rPr>
      <t>ANEXOS</t>
    </r>
  </si>
  <si>
    <r>
      <t xml:space="preserve">7.- </t>
    </r>
    <r>
      <rPr>
        <b/>
        <u/>
        <sz val="9"/>
        <color indexed="8"/>
        <rFont val="Arial"/>
        <family val="2"/>
      </rPr>
      <t>REFERENCIAS BIBLIOGRAFIAS</t>
    </r>
  </si>
  <si>
    <t>≤ MR ≤</t>
  </si>
  <si>
    <t>ORGANISMO PROPONENTE:</t>
  </si>
  <si>
    <t>La ecuación básica de diseño a la que llegó AASHTO para el diseño de pavimentos rígidos, desde un desarrollo analítico, se encuentra  plasmada también en monogramas de cálculo, éstos esencialmente basados en los resultados obtenidos de la prueba experimental de la carretera AASHTO.  La ecuación de diseño para pavimentos rígidos  modificada para la versión actual es la que a continuación se presenta:</t>
  </si>
  <si>
    <t>"CREACIÓN DE LOS SERVICIOS DE TRANSITABILIDAD DE PISTAS Y VEREDAS DEL MALECON XXXXXXXXXXX YO DEL DISTRITO DE XXXXX - PROVINCIA DE XXXXXX - DEPARTAMENTO DE XXXXXXXX"</t>
  </si>
  <si>
    <t>XXXXXXXXXXXXX</t>
  </si>
  <si>
    <t>1.- ESTUDIO DE TRANSITO</t>
  </si>
  <si>
    <t>4. SERVICIABILIDAD (∆ PSI):</t>
  </si>
  <si>
    <t>1.1. CALCULO DE LOS EJES EQUIVALENTES ESAL'S(W18)</t>
  </si>
  <si>
    <t>2. CONFIABILIDAD:</t>
  </si>
  <si>
    <t xml:space="preserve">2.1. DESVIACIÓN ESTÁNDAR( Zr). </t>
  </si>
  <si>
    <t>6. DRENAJE (Cd)</t>
  </si>
  <si>
    <t>7. COEFICIENTE DE TRANSFERENCIA DE CARGA (J).</t>
  </si>
  <si>
    <t>8. MODULO DE ELASTICIDAD DEL CONCRETO (Ec).</t>
  </si>
  <si>
    <t>9. MODULO DE REACCIÓN DE LA SUB RASANTE (K)</t>
  </si>
  <si>
    <t>CBR sub rasante =</t>
  </si>
  <si>
    <t>10. ESPESOR DE LA LOSA DE CONCRETO</t>
  </si>
  <si>
    <t>... Ecuación I</t>
  </si>
  <si>
    <t>... Ecuación II</t>
  </si>
  <si>
    <t>4 Pulg. =</t>
  </si>
  <si>
    <t>Haciendo tanteos de espesor hasta que (Ecuación I) Sea aproximadamente Igual a ( Ecuación II):</t>
  </si>
  <si>
    <t>DISEÑO DE ESPESOR DE PAVIMENTO RIGIDO MÉTODO AASHTO 93</t>
  </si>
  <si>
    <t>5. MÓDULO DE RUPTURA (S´c)</t>
  </si>
  <si>
    <t>Es una propiedad del concreto que influye notablemente en el diseño de pavimentos rígidos de concreto.  Debido a que los pavimentos de concreto trabajan principalmente a flexión, es recomendable que su especificación de resistencia sea acorde con ello, por eso el diseño considera la resistencia del  concreto trabajando a flexión, que se le conoce como resistencia a la  flexión por tensión (S´c) ó módulo de ruptura normalmente especificada a los  28 días</t>
  </si>
  <si>
    <t>2.2, ERROR ESTÁNDAR COMBINADO (So):</t>
  </si>
  <si>
    <t>La AASTHO recomienda un valor de 3.2 para pavimentos rígidos</t>
  </si>
  <si>
    <t>8,8 Pulg. =</t>
  </si>
  <si>
    <t>https://www.youtube.com/channel/UCYc0YXDmLAw01_83l44b_pg</t>
  </si>
  <si>
    <t>INDICE DE SERVICIALIDAD FINAL ( Pt)</t>
  </si>
  <si>
    <t xml:space="preserve">MODULO DE RUPTURA (S´c)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</si>
</sst>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quot;S/.&quot;\ #,##0.00"/>
  </numFmts>
  <fonts count="28" x14ac:knownFonts="1">
    <font>
      <sz val="10"/>
      <name val="Arial"/>
    </font>
    <font>
      <sz val="10"/>
      <name val="Arial"/>
      <family val="2"/>
    </font>
    <font>
      <b/>
      <sz val="10"/>
      <name val="Arial"/>
      <family val="2"/>
    </font>
    <font>
      <b/>
      <sz val="12"/>
      <name val="Arial"/>
      <family val="2"/>
    </font>
    <font>
      <u/>
      <sz val="10"/>
      <color indexed="12"/>
      <name val="Arial"/>
      <family val="2"/>
    </font>
    <font>
      <sz val="8"/>
      <name val="Arial"/>
      <family val="2"/>
    </font>
    <font>
      <sz val="9"/>
      <name val="Comic Sans MS"/>
      <family val="4"/>
    </font>
    <font>
      <sz val="8"/>
      <color indexed="12"/>
      <name val="Comic Sans MS"/>
      <family val="4"/>
    </font>
    <font>
      <sz val="9"/>
      <name val="Arial"/>
      <family val="2"/>
    </font>
    <font>
      <b/>
      <u/>
      <sz val="9"/>
      <name val="Arial"/>
      <family val="2"/>
    </font>
    <font>
      <b/>
      <sz val="9"/>
      <name val="Arial"/>
      <family val="2"/>
    </font>
    <font>
      <b/>
      <sz val="9"/>
      <color indexed="8"/>
      <name val="Arial"/>
      <family val="2"/>
    </font>
    <font>
      <sz val="9"/>
      <color indexed="8"/>
      <name val="Arial"/>
      <family val="2"/>
    </font>
    <font>
      <b/>
      <u/>
      <sz val="9"/>
      <color indexed="8"/>
      <name val="Arial"/>
      <family val="2"/>
    </font>
    <font>
      <vertAlign val="superscript"/>
      <sz val="9"/>
      <name val="Arial"/>
      <family val="2"/>
    </font>
    <font>
      <sz val="9"/>
      <color indexed="10"/>
      <name val="Arial"/>
      <family val="2"/>
    </font>
    <font>
      <b/>
      <u/>
      <sz val="10"/>
      <name val="Arial"/>
      <family val="2"/>
    </font>
    <font>
      <b/>
      <sz val="8"/>
      <name val="Arial"/>
      <family val="2"/>
    </font>
    <font>
      <b/>
      <sz val="9"/>
      <color theme="0"/>
      <name val="Arial"/>
      <family val="2"/>
    </font>
    <font>
      <sz val="9"/>
      <color theme="0"/>
      <name val="Arial"/>
      <family val="2"/>
    </font>
    <font>
      <b/>
      <sz val="10"/>
      <color theme="1"/>
      <name val="Arial"/>
      <family val="2"/>
    </font>
    <font>
      <b/>
      <sz val="9"/>
      <color rgb="FFFF0000"/>
      <name val="Arial"/>
      <family val="2"/>
    </font>
    <font>
      <b/>
      <sz val="11"/>
      <name val="Arial"/>
      <family val="2"/>
    </font>
    <font>
      <b/>
      <sz val="11"/>
      <color theme="0"/>
      <name val="Arial"/>
      <family val="2"/>
    </font>
    <font>
      <b/>
      <sz val="10"/>
      <color theme="0"/>
      <name val="Arial"/>
      <family val="2"/>
    </font>
    <font>
      <sz val="10"/>
      <color theme="0"/>
      <name val="Arial"/>
      <family val="2"/>
    </font>
    <font>
      <sz val="9"/>
      <color theme="8" tint="0.79998168889431442"/>
      <name val="Arial"/>
      <family val="2"/>
    </font>
    <font>
      <b/>
      <sz val="9"/>
      <color theme="8" tint="0.79998168889431442"/>
      <name val="Arial"/>
      <family val="2"/>
    </font>
  </fonts>
  <fills count="1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rgb="FF0070C0"/>
        <bgColor indexed="64"/>
      </patternFill>
    </fill>
    <fill>
      <patternFill patternType="gray125">
        <fgColor indexed="9"/>
        <bgColor theme="8" tint="0.79998168889431442"/>
      </patternFill>
    </fill>
    <fill>
      <patternFill patternType="lightUp">
        <fgColor indexed="9"/>
        <bgColor theme="8" tint="0.79998168889431442"/>
      </patternFill>
    </fill>
    <fill>
      <patternFill patternType="lightHorizontal">
        <fgColor indexed="9"/>
        <bgColor theme="8" tint="0.79998168889431442"/>
      </patternFill>
    </fill>
    <fill>
      <patternFill patternType="solid">
        <fgColor theme="2"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62">
    <xf numFmtId="0" fontId="0" fillId="0" borderId="0" xfId="0"/>
    <xf numFmtId="0" fontId="0" fillId="0" borderId="0" xfId="0" applyBorder="1"/>
    <xf numFmtId="0" fontId="0" fillId="2" borderId="0" xfId="0" applyFill="1" applyBorder="1"/>
    <xf numFmtId="0" fontId="0" fillId="2" borderId="0" xfId="0" applyFill="1" applyBorder="1" applyAlignment="1">
      <alignment horizontal="center"/>
    </xf>
    <xf numFmtId="2" fontId="0" fillId="2" borderId="0" xfId="0" applyNumberFormat="1" applyFill="1" applyBorder="1" applyAlignment="1">
      <alignment horizontal="center"/>
    </xf>
    <xf numFmtId="0" fontId="0" fillId="8" borderId="0" xfId="0" applyFill="1"/>
    <xf numFmtId="0" fontId="1" fillId="8" borderId="0" xfId="0" applyFont="1" applyFill="1" applyAlignment="1">
      <alignment vertical="center" wrapText="1"/>
    </xf>
    <xf numFmtId="0" fontId="0" fillId="8" borderId="0" xfId="0" applyFill="1" applyAlignment="1">
      <alignment horizontal="left"/>
    </xf>
    <xf numFmtId="0" fontId="4" fillId="8" borderId="0" xfId="1" applyFill="1" applyBorder="1" applyAlignment="1" applyProtection="1"/>
    <xf numFmtId="0" fontId="2" fillId="8" borderId="0" xfId="0" applyFont="1" applyFill="1" applyBorder="1"/>
    <xf numFmtId="0" fontId="0" fillId="8" borderId="0" xfId="0" applyFill="1" applyBorder="1"/>
    <xf numFmtId="2" fontId="0" fillId="8" borderId="0" xfId="0" applyNumberFormat="1" applyFill="1" applyBorder="1" applyAlignment="1">
      <alignment horizontal="center"/>
    </xf>
    <xf numFmtId="0" fontId="0" fillId="8" borderId="0" xfId="0" applyFill="1" applyBorder="1" applyAlignment="1">
      <alignment horizontal="center"/>
    </xf>
    <xf numFmtId="0" fontId="0" fillId="2" borderId="25" xfId="0" applyFill="1" applyBorder="1"/>
    <xf numFmtId="0" fontId="0" fillId="2" borderId="26" xfId="0" applyFill="1" applyBorder="1"/>
    <xf numFmtId="0" fontId="0" fillId="2" borderId="26" xfId="0" applyFill="1" applyBorder="1" applyAlignment="1">
      <alignment horizontal="center"/>
    </xf>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2" fontId="0" fillId="2" borderId="31" xfId="0" applyNumberFormat="1" applyFill="1" applyBorder="1" applyAlignment="1">
      <alignment horizontal="center"/>
    </xf>
    <xf numFmtId="0" fontId="0" fillId="2" borderId="32" xfId="0" applyFill="1" applyBorder="1"/>
    <xf numFmtId="0" fontId="0" fillId="2" borderId="31" xfId="0" applyFill="1" applyBorder="1" applyAlignment="1">
      <alignment horizontal="center"/>
    </xf>
    <xf numFmtId="0" fontId="6" fillId="0" borderId="0" xfId="0" applyFont="1" applyFill="1" applyBorder="1" applyProtection="1">
      <protection locked="0" hidden="1"/>
    </xf>
    <xf numFmtId="0" fontId="8" fillId="0" borderId="0" xfId="0" applyFont="1" applyFill="1" applyBorder="1" applyProtection="1">
      <protection locked="0" hidden="1"/>
    </xf>
    <xf numFmtId="0" fontId="8" fillId="8" borderId="0" xfId="0" applyFont="1" applyFill="1" applyBorder="1" applyProtection="1">
      <protection locked="0" hidden="1"/>
    </xf>
    <xf numFmtId="0" fontId="1" fillId="8" borderId="0" xfId="0" applyFont="1" applyFill="1" applyBorder="1" applyProtection="1">
      <protection locked="0" hidden="1"/>
    </xf>
    <xf numFmtId="0" fontId="9" fillId="8" borderId="0" xfId="0" applyFont="1" applyFill="1" applyBorder="1" applyAlignment="1" applyProtection="1">
      <protection locked="0" hidden="1"/>
    </xf>
    <xf numFmtId="0" fontId="16" fillId="8" borderId="0" xfId="0" applyFont="1" applyFill="1" applyBorder="1" applyAlignment="1" applyProtection="1">
      <protection locked="0" hidden="1"/>
    </xf>
    <xf numFmtId="0" fontId="1" fillId="8" borderId="0" xfId="0" applyFont="1" applyFill="1" applyBorder="1" applyAlignment="1" applyProtection="1">
      <alignment horizontal="left" vertical="center"/>
      <protection locked="0" hidden="1"/>
    </xf>
    <xf numFmtId="0" fontId="6" fillId="0" borderId="0" xfId="0" applyFont="1" applyFill="1" applyBorder="1" applyAlignment="1" applyProtection="1">
      <alignment horizontal="left" vertical="center"/>
      <protection locked="0" hidden="1"/>
    </xf>
    <xf numFmtId="0" fontId="1" fillId="8" borderId="0" xfId="0" applyFont="1" applyFill="1" applyBorder="1" applyAlignment="1" applyProtection="1">
      <alignment vertical="center"/>
      <protection locked="0" hidden="1"/>
    </xf>
    <xf numFmtId="0" fontId="6" fillId="0" borderId="0" xfId="0" applyFont="1" applyFill="1" applyBorder="1" applyAlignment="1" applyProtection="1">
      <alignment vertical="center"/>
      <protection locked="0" hidden="1"/>
    </xf>
    <xf numFmtId="0" fontId="8" fillId="8" borderId="0" xfId="0" applyFont="1" applyFill="1" applyProtection="1">
      <protection locked="0" hidden="1"/>
    </xf>
    <xf numFmtId="0" fontId="6" fillId="0" borderId="0" xfId="0" applyFont="1" applyAlignment="1" applyProtection="1">
      <alignment horizontal="left" readingOrder="1"/>
      <protection locked="0" hidden="1"/>
    </xf>
    <xf numFmtId="0" fontId="8" fillId="8" borderId="0" xfId="0" applyFont="1" applyFill="1" applyAlignment="1" applyProtection="1">
      <alignment horizontal="right"/>
      <protection locked="0" hidden="1"/>
    </xf>
    <xf numFmtId="0" fontId="8" fillId="8" borderId="0" xfId="0" applyFont="1" applyFill="1" applyAlignment="1" applyProtection="1">
      <alignment horizontal="left" vertical="center"/>
      <protection locked="0" hidden="1"/>
    </xf>
    <xf numFmtId="0" fontId="8" fillId="8" borderId="0" xfId="0" applyFont="1" applyFill="1" applyAlignment="1" applyProtection="1">
      <alignment horizontal="justify" vertical="center"/>
      <protection locked="0" hidden="1"/>
    </xf>
    <xf numFmtId="4" fontId="8" fillId="8" borderId="0" xfId="0" applyNumberFormat="1" applyFont="1" applyFill="1" applyBorder="1" applyAlignment="1" applyProtection="1">
      <alignment horizontal="center" vertical="center"/>
      <protection locked="0" hidden="1"/>
    </xf>
    <xf numFmtId="0" fontId="8" fillId="8" borderId="0" xfId="0" applyFont="1" applyFill="1" applyAlignment="1" applyProtection="1">
      <alignment horizontal="justify" vertical="center" wrapText="1"/>
      <protection locked="0" hidden="1"/>
    </xf>
    <xf numFmtId="0" fontId="8" fillId="8" borderId="0" xfId="0" applyFont="1" applyFill="1" applyAlignment="1" applyProtection="1">
      <alignment horizontal="left"/>
      <protection locked="0" hidden="1"/>
    </xf>
    <xf numFmtId="0" fontId="8" fillId="8" borderId="0" xfId="0" applyFont="1" applyFill="1" applyAlignment="1" applyProtection="1">
      <alignment horizontal="right" vertical="center"/>
      <protection locked="0" hidden="1"/>
    </xf>
    <xf numFmtId="0" fontId="10" fillId="8" borderId="0" xfId="0" applyFont="1" applyFill="1" applyBorder="1" applyAlignment="1" applyProtection="1">
      <alignment horizontal="center"/>
      <protection locked="0" hidden="1"/>
    </xf>
    <xf numFmtId="11" fontId="10" fillId="8" borderId="0" xfId="0" applyNumberFormat="1" applyFont="1" applyFill="1" applyBorder="1" applyAlignment="1" applyProtection="1">
      <alignment horizontal="center" vertical="center"/>
      <protection locked="0" hidden="1"/>
    </xf>
    <xf numFmtId="165" fontId="6" fillId="0" borderId="0" xfId="0" applyNumberFormat="1" applyFont="1" applyFill="1" applyBorder="1" applyProtection="1">
      <protection locked="0" hidden="1"/>
    </xf>
    <xf numFmtId="0" fontId="8" fillId="6" borderId="0" xfId="0" applyFont="1" applyFill="1" applyBorder="1" applyProtection="1">
      <protection locked="0" hidden="1"/>
    </xf>
    <xf numFmtId="165" fontId="7" fillId="4" borderId="0" xfId="0" applyNumberFormat="1" applyFont="1" applyFill="1" applyBorder="1" applyProtection="1">
      <protection locked="0" hidden="1"/>
    </xf>
    <xf numFmtId="0" fontId="20" fillId="7" borderId="11" xfId="0" applyFont="1" applyFill="1" applyBorder="1" applyAlignment="1" applyProtection="1">
      <alignment horizontal="center" vertical="center"/>
      <protection locked="0" hidden="1"/>
    </xf>
    <xf numFmtId="2" fontId="20" fillId="7" borderId="12" xfId="0" applyNumberFormat="1" applyFont="1" applyFill="1" applyBorder="1" applyAlignment="1" applyProtection="1">
      <alignment horizontal="center" vertical="center"/>
      <protection locked="0" hidden="1"/>
    </xf>
    <xf numFmtId="10" fontId="20" fillId="7" borderId="13" xfId="0" applyNumberFormat="1" applyFont="1" applyFill="1" applyBorder="1" applyAlignment="1" applyProtection="1">
      <alignment horizontal="center" vertical="center"/>
      <protection locked="0" hidden="1"/>
    </xf>
    <xf numFmtId="0" fontId="19" fillId="7" borderId="14" xfId="0" applyFont="1" applyFill="1" applyBorder="1" applyAlignment="1" applyProtection="1">
      <alignment horizontal="right" vertical="center"/>
      <protection locked="0" hidden="1"/>
    </xf>
    <xf numFmtId="0" fontId="8" fillId="6" borderId="25" xfId="0" applyFont="1" applyFill="1" applyBorder="1" applyAlignment="1" applyProtection="1">
      <alignment vertical="center"/>
      <protection locked="0" hidden="1"/>
    </xf>
    <xf numFmtId="0" fontId="8" fillId="6" borderId="26" xfId="0" applyFont="1" applyFill="1" applyBorder="1" applyAlignment="1" applyProtection="1">
      <alignment vertical="center"/>
      <protection locked="0" hidden="1"/>
    </xf>
    <xf numFmtId="0" fontId="8" fillId="6" borderId="25" xfId="0" applyFont="1" applyFill="1" applyBorder="1" applyAlignment="1" applyProtection="1">
      <alignment horizontal="left" vertical="center"/>
      <protection locked="0" hidden="1"/>
    </xf>
    <xf numFmtId="0" fontId="8" fillId="6" borderId="28" xfId="0" applyFont="1" applyFill="1" applyBorder="1" applyAlignment="1" applyProtection="1">
      <protection locked="0" hidden="1"/>
    </xf>
    <xf numFmtId="0" fontId="8" fillId="6" borderId="28" xfId="0" applyFont="1" applyFill="1" applyBorder="1" applyAlignment="1" applyProtection="1">
      <alignment horizontal="left" vertical="center"/>
      <protection locked="0" hidden="1"/>
    </xf>
    <xf numFmtId="0" fontId="8" fillId="6" borderId="30" xfId="0" applyFont="1" applyFill="1" applyBorder="1" applyAlignment="1" applyProtection="1">
      <protection locked="0" hidden="1"/>
    </xf>
    <xf numFmtId="0" fontId="8" fillId="6" borderId="31" xfId="0" applyFont="1" applyFill="1" applyBorder="1" applyProtection="1">
      <protection locked="0" hidden="1"/>
    </xf>
    <xf numFmtId="0" fontId="8" fillId="6" borderId="31" xfId="0" applyFont="1" applyFill="1" applyBorder="1" applyAlignment="1" applyProtection="1">
      <alignment horizontal="left" vertical="center"/>
      <protection locked="0" hidden="1"/>
    </xf>
    <xf numFmtId="0" fontId="8" fillId="6" borderId="30" xfId="0" applyFont="1" applyFill="1" applyBorder="1" applyAlignment="1" applyProtection="1">
      <alignment horizontal="left" vertical="center"/>
      <protection locked="0" hidden="1"/>
    </xf>
    <xf numFmtId="0" fontId="19" fillId="10" borderId="15" xfId="0" applyFont="1" applyFill="1" applyBorder="1" applyProtection="1">
      <protection locked="0" hidden="1"/>
    </xf>
    <xf numFmtId="0" fontId="19" fillId="10" borderId="17" xfId="0" applyFont="1" applyFill="1" applyBorder="1" applyAlignment="1" applyProtection="1">
      <alignment horizontal="center"/>
      <protection locked="0" hidden="1"/>
    </xf>
    <xf numFmtId="0" fontId="19" fillId="10" borderId="18" xfId="0" applyFont="1" applyFill="1" applyBorder="1" applyProtection="1">
      <protection locked="0" hidden="1"/>
    </xf>
    <xf numFmtId="164" fontId="19" fillId="10" borderId="20" xfId="0" applyNumberFormat="1" applyFont="1" applyFill="1" applyBorder="1" applyAlignment="1" applyProtection="1">
      <alignment horizontal="center"/>
      <protection locked="0" hidden="1"/>
    </xf>
    <xf numFmtId="0" fontId="19" fillId="10" borderId="11" xfId="0" applyFont="1" applyFill="1" applyBorder="1" applyAlignment="1" applyProtection="1">
      <alignment horizontal="left" vertical="center"/>
      <protection locked="0" hidden="1"/>
    </xf>
    <xf numFmtId="0" fontId="19" fillId="10" borderId="13" xfId="0" applyFont="1" applyFill="1" applyBorder="1" applyProtection="1">
      <protection locked="0" hidden="1"/>
    </xf>
    <xf numFmtId="0" fontId="8" fillId="8" borderId="0" xfId="0" applyFont="1" applyFill="1" applyAlignment="1" applyProtection="1">
      <protection locked="0" hidden="1"/>
    </xf>
    <xf numFmtId="0" fontId="19" fillId="7" borderId="11" xfId="0" applyFont="1" applyFill="1" applyBorder="1" applyAlignment="1" applyProtection="1">
      <alignment horizontal="center" vertical="center"/>
      <protection locked="0" hidden="1"/>
    </xf>
    <xf numFmtId="0" fontId="8" fillId="8" borderId="0" xfId="0" applyFont="1" applyFill="1" applyBorder="1" applyAlignment="1" applyProtection="1">
      <alignment horizontal="right" vertical="center"/>
      <protection locked="0" hidden="1"/>
    </xf>
    <xf numFmtId="0" fontId="19" fillId="7" borderId="11" xfId="0" applyFont="1" applyFill="1" applyBorder="1" applyAlignment="1" applyProtection="1">
      <alignment horizontal="right"/>
      <protection locked="0" hidden="1"/>
    </xf>
    <xf numFmtId="0" fontId="19" fillId="7" borderId="12" xfId="0" applyFont="1" applyFill="1" applyBorder="1" applyProtection="1">
      <protection locked="0" hidden="1"/>
    </xf>
    <xf numFmtId="0" fontId="19" fillId="7" borderId="13" xfId="0" applyFont="1" applyFill="1" applyBorder="1" applyAlignment="1" applyProtection="1">
      <alignment horizontal="left"/>
      <protection locked="0" hidden="1"/>
    </xf>
    <xf numFmtId="0" fontId="8" fillId="7" borderId="11" xfId="0" applyFont="1" applyFill="1" applyBorder="1" applyProtection="1">
      <protection locked="0" hidden="1"/>
    </xf>
    <xf numFmtId="0" fontId="8" fillId="7" borderId="13" xfId="0" applyFont="1" applyFill="1" applyBorder="1" applyProtection="1">
      <protection locked="0" hidden="1"/>
    </xf>
    <xf numFmtId="0" fontId="8" fillId="8" borderId="0" xfId="0" applyFont="1" applyFill="1" applyBorder="1" applyAlignment="1" applyProtection="1">
      <alignment horizontal="center"/>
      <protection locked="0" hidden="1"/>
    </xf>
    <xf numFmtId="2" fontId="8" fillId="8" borderId="0" xfId="0" applyNumberFormat="1" applyFont="1" applyFill="1" applyBorder="1" applyProtection="1">
      <protection locked="0" hidden="1"/>
    </xf>
    <xf numFmtId="0" fontId="25" fillId="7" borderId="14" xfId="0" applyFont="1" applyFill="1" applyBorder="1" applyAlignment="1" applyProtection="1">
      <alignment horizontal="center" vertical="center"/>
      <protection locked="0" hidden="1"/>
    </xf>
    <xf numFmtId="0" fontId="25" fillId="7" borderId="12" xfId="0" applyFont="1" applyFill="1" applyBorder="1" applyAlignment="1" applyProtection="1">
      <alignment horizontal="center" vertical="center"/>
      <protection locked="0" hidden="1"/>
    </xf>
    <xf numFmtId="0" fontId="25" fillId="7" borderId="13" xfId="0" applyFont="1" applyFill="1" applyBorder="1" applyAlignment="1" applyProtection="1">
      <alignment horizontal="center" vertical="center"/>
      <protection locked="0" hidden="1"/>
    </xf>
    <xf numFmtId="0" fontId="25" fillId="7" borderId="11" xfId="0" applyFont="1" applyFill="1" applyBorder="1" applyAlignment="1" applyProtection="1">
      <alignment horizontal="center" vertical="center"/>
      <protection locked="0" hidden="1"/>
    </xf>
    <xf numFmtId="0" fontId="19" fillId="7" borderId="13" xfId="0" applyFont="1" applyFill="1" applyBorder="1" applyAlignment="1" applyProtection="1">
      <alignment vertical="center"/>
      <protection locked="0" hidden="1"/>
    </xf>
    <xf numFmtId="0" fontId="1" fillId="8" borderId="0" xfId="0" applyFont="1" applyFill="1" applyAlignment="1" applyProtection="1">
      <alignment vertical="center"/>
      <protection locked="0" hidden="1"/>
    </xf>
    <xf numFmtId="0" fontId="8" fillId="8" borderId="0" xfId="0" applyFont="1" applyFill="1" applyAlignment="1" applyProtection="1">
      <alignment horizontal="center"/>
      <protection locked="0" hidden="1"/>
    </xf>
    <xf numFmtId="0" fontId="8" fillId="8" borderId="0" xfId="0" applyFont="1" applyFill="1" applyBorder="1" applyAlignment="1" applyProtection="1">
      <alignment horizontal="left" vertical="center"/>
      <protection locked="0" hidden="1"/>
    </xf>
    <xf numFmtId="2" fontId="19" fillId="7" borderId="11" xfId="0" applyNumberFormat="1" applyFont="1" applyFill="1" applyBorder="1" applyAlignment="1" applyProtection="1">
      <alignment horizontal="center" vertical="center"/>
      <protection locked="0" hidden="1"/>
    </xf>
    <xf numFmtId="0" fontId="19" fillId="7" borderId="13" xfId="0" applyFont="1" applyFill="1" applyBorder="1" applyProtection="1">
      <protection locked="0" hidden="1"/>
    </xf>
    <xf numFmtId="0" fontId="8" fillId="8" borderId="0" xfId="0" applyFont="1" applyFill="1" applyAlignment="1" applyProtection="1">
      <alignment vertical="center"/>
      <protection locked="0" hidden="1"/>
    </xf>
    <xf numFmtId="0" fontId="24" fillId="7" borderId="11" xfId="0" applyFont="1" applyFill="1" applyBorder="1" applyAlignment="1" applyProtection="1">
      <alignment horizontal="right"/>
      <protection locked="0" hidden="1"/>
    </xf>
    <xf numFmtId="165" fontId="24" fillId="7" borderId="12" xfId="0" applyNumberFormat="1" applyFont="1" applyFill="1" applyBorder="1" applyAlignment="1" applyProtection="1">
      <alignment horizontal="center"/>
      <protection locked="0" hidden="1"/>
    </xf>
    <xf numFmtId="0" fontId="24" fillId="7" borderId="13" xfId="0" applyFont="1" applyFill="1" applyBorder="1" applyProtection="1">
      <protection locked="0" hidden="1"/>
    </xf>
    <xf numFmtId="0" fontId="10" fillId="8" borderId="0" xfId="0" applyFont="1" applyFill="1" applyBorder="1" applyProtection="1">
      <protection locked="0" hidden="1"/>
    </xf>
    <xf numFmtId="0" fontId="8" fillId="8" borderId="0" xfId="0" applyFont="1" applyFill="1" applyAlignment="1" applyProtection="1">
      <alignment horizontal="left" vertical="justify"/>
      <protection locked="0" hidden="1"/>
    </xf>
    <xf numFmtId="2" fontId="8" fillId="8" borderId="1" xfId="0" applyNumberFormat="1" applyFont="1" applyFill="1" applyBorder="1" applyAlignment="1" applyProtection="1">
      <alignment horizontal="center" vertical="center"/>
      <protection locked="0" hidden="1"/>
    </xf>
    <xf numFmtId="2" fontId="10" fillId="8" borderId="0" xfId="0" applyNumberFormat="1" applyFont="1" applyFill="1" applyAlignment="1" applyProtection="1">
      <alignment horizontal="center"/>
      <protection locked="0" hidden="1"/>
    </xf>
    <xf numFmtId="0" fontId="8" fillId="8" borderId="0" xfId="0" applyFont="1" applyFill="1" applyAlignment="1" applyProtection="1">
      <alignment horizontal="right" vertical="justify"/>
      <protection locked="0" hidden="1"/>
    </xf>
    <xf numFmtId="2" fontId="8" fillId="8" borderId="0" xfId="0" applyNumberFormat="1" applyFont="1" applyFill="1" applyAlignment="1" applyProtection="1">
      <alignment horizontal="left" vertical="justify"/>
      <protection locked="0" hidden="1"/>
    </xf>
    <xf numFmtId="0" fontId="15" fillId="8" borderId="0" xfId="0" applyFont="1" applyFill="1" applyProtection="1">
      <protection locked="0" hidden="1"/>
    </xf>
    <xf numFmtId="0" fontId="10" fillId="8" borderId="0" xfId="0" applyFont="1" applyFill="1" applyAlignment="1" applyProtection="1">
      <protection locked="0" hidden="1"/>
    </xf>
    <xf numFmtId="0" fontId="8" fillId="8" borderId="0" xfId="0" applyFont="1" applyFill="1" applyAlignment="1" applyProtection="1">
      <alignment horizontal="right" vertical="top"/>
      <protection locked="0" hidden="1"/>
    </xf>
    <xf numFmtId="167" fontId="8" fillId="8" borderId="0" xfId="0" applyNumberFormat="1" applyFont="1" applyFill="1" applyAlignment="1" applyProtection="1">
      <alignment vertical="justify"/>
      <protection locked="0" hidden="1"/>
    </xf>
    <xf numFmtId="4" fontId="8" fillId="8" borderId="0" xfId="0" applyNumberFormat="1" applyFont="1" applyFill="1" applyAlignment="1" applyProtection="1">
      <alignment horizontal="right" vertical="justify"/>
      <protection locked="0" hidden="1"/>
    </xf>
    <xf numFmtId="167" fontId="8" fillId="8" borderId="0" xfId="0" applyNumberFormat="1" applyFont="1" applyFill="1" applyAlignment="1" applyProtection="1">
      <alignment horizontal="right" vertical="justify"/>
      <protection locked="0" hidden="1"/>
    </xf>
    <xf numFmtId="2" fontId="8" fillId="8" borderId="0" xfId="0" applyNumberFormat="1" applyFont="1" applyFill="1" applyAlignment="1" applyProtection="1">
      <alignment horizontal="right" vertical="center"/>
      <protection locked="0" hidden="1"/>
    </xf>
    <xf numFmtId="0" fontId="8" fillId="8" borderId="0" xfId="0" applyFont="1" applyFill="1" applyAlignment="1" applyProtection="1">
      <alignment horizontal="center" vertical="center"/>
      <protection locked="0" hidden="1"/>
    </xf>
    <xf numFmtId="167" fontId="10" fillId="8" borderId="1" xfId="0" applyNumberFormat="1" applyFont="1" applyFill="1" applyBorder="1" applyAlignment="1" applyProtection="1">
      <alignment horizontal="right" vertical="justify"/>
      <protection locked="0" hidden="1"/>
    </xf>
    <xf numFmtId="165" fontId="10" fillId="8" borderId="1" xfId="0" applyNumberFormat="1" applyFont="1" applyFill="1" applyBorder="1" applyAlignment="1" applyProtection="1">
      <alignment horizontal="right" vertical="center"/>
      <protection locked="0" hidden="1"/>
    </xf>
    <xf numFmtId="0" fontId="10" fillId="8" borderId="1" xfId="0" applyFont="1" applyFill="1" applyBorder="1" applyProtection="1">
      <protection locked="0" hidden="1"/>
    </xf>
    <xf numFmtId="2" fontId="10" fillId="8" borderId="1" xfId="0" applyNumberFormat="1" applyFont="1" applyFill="1" applyBorder="1" applyAlignment="1" applyProtection="1">
      <alignment horizontal="center"/>
      <protection locked="0" hidden="1"/>
    </xf>
    <xf numFmtId="2" fontId="10" fillId="8" borderId="0" xfId="0" applyNumberFormat="1" applyFont="1" applyFill="1" applyBorder="1" applyAlignment="1" applyProtection="1">
      <alignment horizontal="center"/>
      <protection locked="0" hidden="1"/>
    </xf>
    <xf numFmtId="165" fontId="8" fillId="8" borderId="0" xfId="0" applyNumberFormat="1" applyFont="1" applyFill="1" applyAlignment="1" applyProtection="1">
      <alignment vertical="justify"/>
      <protection locked="0" hidden="1"/>
    </xf>
    <xf numFmtId="1" fontId="8" fillId="8" borderId="0" xfId="0" applyNumberFormat="1" applyFont="1" applyFill="1" applyAlignment="1" applyProtection="1">
      <alignment vertical="justify"/>
      <protection locked="0" hidden="1"/>
    </xf>
    <xf numFmtId="164" fontId="8" fillId="8" borderId="0" xfId="0" applyNumberFormat="1" applyFont="1" applyFill="1" applyAlignment="1" applyProtection="1">
      <alignment vertical="justify"/>
      <protection locked="0" hidden="1"/>
    </xf>
    <xf numFmtId="2" fontId="8" fillId="8" borderId="0" xfId="0" applyNumberFormat="1" applyFont="1" applyFill="1" applyAlignment="1" applyProtection="1">
      <alignment vertical="justify"/>
      <protection locked="0" hidden="1"/>
    </xf>
    <xf numFmtId="167" fontId="10" fillId="8" borderId="1" xfId="0" applyNumberFormat="1" applyFont="1" applyFill="1" applyBorder="1" applyAlignment="1" applyProtection="1">
      <alignment horizontal="center" vertical="justify"/>
      <protection locked="0" hidden="1"/>
    </xf>
    <xf numFmtId="2" fontId="10" fillId="8" borderId="1" xfId="0" applyNumberFormat="1" applyFont="1" applyFill="1" applyBorder="1" applyAlignment="1" applyProtection="1">
      <alignment horizontal="center" vertical="justify"/>
      <protection locked="0" hidden="1"/>
    </xf>
    <xf numFmtId="0" fontId="8" fillId="8" borderId="1" xfId="0" applyFont="1" applyFill="1" applyBorder="1" applyAlignment="1" applyProtection="1">
      <alignment horizontal="justify" vertical="center"/>
      <protection locked="0" hidden="1"/>
    </xf>
    <xf numFmtId="167" fontId="8" fillId="8" borderId="1" xfId="0" applyNumberFormat="1" applyFont="1" applyFill="1" applyBorder="1" applyAlignment="1" applyProtection="1">
      <alignment horizontal="center" vertical="justify"/>
      <protection locked="0" hidden="1"/>
    </xf>
    <xf numFmtId="0" fontId="8" fillId="8" borderId="1" xfId="0" applyFont="1" applyFill="1" applyBorder="1" applyAlignment="1" applyProtection="1">
      <alignment horizontal="center"/>
      <protection locked="0" hidden="1"/>
    </xf>
    <xf numFmtId="1" fontId="8" fillId="8" borderId="1" xfId="0" applyNumberFormat="1" applyFont="1" applyFill="1" applyBorder="1" applyAlignment="1" applyProtection="1">
      <alignment horizontal="center" vertical="justify"/>
      <protection locked="0" hidden="1"/>
    </xf>
    <xf numFmtId="49" fontId="8" fillId="8" borderId="1" xfId="0" applyNumberFormat="1" applyFont="1" applyFill="1" applyBorder="1" applyAlignment="1" applyProtection="1">
      <alignment horizontal="center" vertical="justify"/>
      <protection locked="0" hidden="1"/>
    </xf>
    <xf numFmtId="1" fontId="8" fillId="8" borderId="1" xfId="0" applyNumberFormat="1" applyFont="1" applyFill="1" applyBorder="1" applyAlignment="1" applyProtection="1">
      <alignment horizontal="center"/>
      <protection locked="0" hidden="1"/>
    </xf>
    <xf numFmtId="2" fontId="8" fillId="8" borderId="0" xfId="0" applyNumberFormat="1" applyFont="1" applyFill="1" applyAlignment="1" applyProtection="1">
      <alignment horizontal="center" vertical="center"/>
      <protection locked="0" hidden="1"/>
    </xf>
    <xf numFmtId="2" fontId="8" fillId="8" borderId="0" xfId="0" applyNumberFormat="1" applyFont="1" applyFill="1" applyAlignment="1" applyProtection="1">
      <alignment horizontal="center" vertical="justify"/>
      <protection locked="0" hidden="1"/>
    </xf>
    <xf numFmtId="2" fontId="8" fillId="8" borderId="0" xfId="0" applyNumberFormat="1" applyFont="1" applyFill="1" applyAlignment="1" applyProtection="1">
      <alignment horizontal="right" vertical="justify"/>
      <protection locked="0" hidden="1"/>
    </xf>
    <xf numFmtId="4" fontId="8" fillId="8" borderId="0" xfId="0" applyNumberFormat="1" applyFont="1" applyFill="1" applyAlignment="1" applyProtection="1">
      <alignment vertical="justify"/>
      <protection locked="0" hidden="1"/>
    </xf>
    <xf numFmtId="0" fontId="11" fillId="8" borderId="0" xfId="0" applyFont="1" applyFill="1" applyProtection="1">
      <protection locked="0" hidden="1"/>
    </xf>
    <xf numFmtId="0" fontId="12" fillId="8" borderId="0" xfId="0" applyFont="1" applyFill="1" applyProtection="1">
      <protection locked="0" hidden="1"/>
    </xf>
    <xf numFmtId="0" fontId="8" fillId="8" borderId="0" xfId="0" applyFont="1" applyFill="1" applyAlignment="1" applyProtection="1">
      <alignment horizontal="center" vertical="center" wrapText="1"/>
      <protection locked="0" hidden="1"/>
    </xf>
    <xf numFmtId="0" fontId="12" fillId="8" borderId="0" xfId="0" applyFont="1" applyFill="1" applyAlignment="1" applyProtection="1">
      <alignment horizontal="justify" vertical="center" wrapText="1"/>
      <protection locked="0" hidden="1"/>
    </xf>
    <xf numFmtId="0" fontId="11" fillId="8" borderId="0" xfId="0" applyFont="1" applyFill="1" applyBorder="1" applyAlignment="1" applyProtection="1">
      <alignment horizontal="left" vertical="center"/>
      <protection locked="0" hidden="1"/>
    </xf>
    <xf numFmtId="0" fontId="11" fillId="8" borderId="0" xfId="0" applyFont="1" applyFill="1" applyBorder="1" applyAlignment="1" applyProtection="1">
      <alignment vertical="center" wrapText="1"/>
      <protection locked="0" hidden="1"/>
    </xf>
    <xf numFmtId="0" fontId="11" fillId="11" borderId="0" xfId="0" applyFont="1" applyFill="1" applyBorder="1" applyAlignment="1" applyProtection="1">
      <alignment vertical="center"/>
      <protection locked="0" hidden="1"/>
    </xf>
    <xf numFmtId="0" fontId="12" fillId="8" borderId="0" xfId="0" applyFont="1" applyFill="1" applyAlignment="1" applyProtection="1">
      <alignment horizontal="right" vertical="center"/>
      <protection locked="0" hidden="1"/>
    </xf>
    <xf numFmtId="0" fontId="12" fillId="8" borderId="0" xfId="0" applyFont="1" applyFill="1" applyAlignment="1" applyProtection="1">
      <alignment horizontal="center" vertical="center"/>
      <protection locked="0" hidden="1"/>
    </xf>
    <xf numFmtId="0" fontId="11" fillId="12" borderId="0" xfId="0" applyFont="1" applyFill="1" applyBorder="1" applyAlignment="1" applyProtection="1">
      <alignment vertical="center"/>
      <protection locked="0" hidden="1"/>
    </xf>
    <xf numFmtId="0" fontId="26" fillId="8" borderId="0" xfId="0" applyFont="1" applyFill="1" applyProtection="1">
      <protection locked="0" hidden="1"/>
    </xf>
    <xf numFmtId="0" fontId="27" fillId="13" borderId="0" xfId="0" applyFont="1" applyFill="1" applyBorder="1" applyAlignment="1" applyProtection="1">
      <alignment vertical="center"/>
      <protection locked="0" hidden="1"/>
    </xf>
    <xf numFmtId="0" fontId="26" fillId="8" borderId="0" xfId="0" applyFont="1" applyFill="1" applyBorder="1" applyProtection="1">
      <protection locked="0" hidden="1"/>
    </xf>
    <xf numFmtId="0" fontId="26" fillId="8" borderId="0" xfId="0" applyFont="1" applyFill="1" applyAlignment="1" applyProtection="1">
      <alignment horizontal="right" vertical="center"/>
      <protection locked="0" hidden="1"/>
    </xf>
    <xf numFmtId="0" fontId="26" fillId="8" borderId="0" xfId="0" applyFont="1" applyFill="1" applyAlignment="1" applyProtection="1">
      <alignment horizontal="center" vertical="center"/>
      <protection locked="0" hidden="1"/>
    </xf>
    <xf numFmtId="0" fontId="1" fillId="0" borderId="0" xfId="0" applyFont="1" applyFill="1" applyBorder="1" applyProtection="1">
      <protection locked="0" hidden="1"/>
    </xf>
    <xf numFmtId="0" fontId="17" fillId="0" borderId="0" xfId="0" applyFont="1" applyFill="1" applyBorder="1" applyAlignment="1" applyProtection="1">
      <alignment vertical="center" wrapText="1"/>
      <protection hidden="1"/>
    </xf>
    <xf numFmtId="0" fontId="17" fillId="8" borderId="0" xfId="0" applyFont="1" applyFill="1" applyBorder="1" applyAlignment="1" applyProtection="1">
      <alignment vertical="center" wrapText="1"/>
      <protection hidden="1"/>
    </xf>
    <xf numFmtId="0" fontId="8" fillId="0" borderId="0" xfId="0" applyFont="1" applyFill="1" applyBorder="1" applyProtection="1">
      <protection hidden="1"/>
    </xf>
    <xf numFmtId="0" fontId="8" fillId="8" borderId="0" xfId="0" applyFont="1" applyFill="1" applyBorder="1" applyProtection="1">
      <protection hidden="1"/>
    </xf>
    <xf numFmtId="0" fontId="1" fillId="8" borderId="0" xfId="0" applyFont="1" applyFill="1" applyBorder="1" applyProtection="1">
      <protection hidden="1"/>
    </xf>
    <xf numFmtId="0" fontId="10" fillId="8" borderId="0" xfId="0" applyFont="1" applyFill="1" applyBorder="1" applyAlignment="1" applyProtection="1">
      <alignment vertical="top"/>
      <protection hidden="1"/>
    </xf>
    <xf numFmtId="0" fontId="10" fillId="8" borderId="0" xfId="0" applyFont="1" applyFill="1" applyBorder="1" applyAlignment="1" applyProtection="1">
      <alignment horizontal="justify" vertical="top" wrapText="1"/>
      <protection hidden="1"/>
    </xf>
    <xf numFmtId="0" fontId="10" fillId="8" borderId="0" xfId="0" applyFont="1" applyFill="1" applyBorder="1" applyAlignment="1" applyProtection="1">
      <protection hidden="1"/>
    </xf>
    <xf numFmtId="0" fontId="8" fillId="8" borderId="0" xfId="0" applyFont="1" applyFill="1" applyProtection="1">
      <protection hidden="1"/>
    </xf>
    <xf numFmtId="0" fontId="8" fillId="0" borderId="14" xfId="0" applyFont="1" applyBorder="1" applyAlignment="1" applyProtection="1">
      <alignment horizontal="left"/>
      <protection hidden="1"/>
    </xf>
    <xf numFmtId="0" fontId="8" fillId="0" borderId="36" xfId="0" applyFont="1" applyBorder="1" applyAlignment="1" applyProtection="1">
      <alignment horizontal="left"/>
      <protection hidden="1"/>
    </xf>
    <xf numFmtId="0" fontId="8" fillId="0" borderId="37" xfId="0" applyFont="1" applyBorder="1" applyAlignment="1" applyProtection="1">
      <alignment horizontal="left"/>
      <protection hidden="1"/>
    </xf>
    <xf numFmtId="0" fontId="8" fillId="0" borderId="38" xfId="0" applyFont="1" applyBorder="1" applyAlignment="1" applyProtection="1">
      <alignment horizontal="left"/>
      <protection hidden="1"/>
    </xf>
    <xf numFmtId="0" fontId="8" fillId="8" borderId="0" xfId="0" applyFont="1" applyFill="1" applyAlignment="1" applyProtection="1">
      <alignment horizontal="right"/>
      <protection hidden="1"/>
    </xf>
    <xf numFmtId="0" fontId="8" fillId="8" borderId="0" xfId="0" quotePrefix="1" applyFont="1" applyFill="1" applyProtection="1">
      <protection hidden="1"/>
    </xf>
    <xf numFmtId="0" fontId="6" fillId="8" borderId="0" xfId="0" applyFont="1" applyFill="1" applyBorder="1" applyProtection="1">
      <protection hidden="1"/>
    </xf>
    <xf numFmtId="0" fontId="9" fillId="8" borderId="0" xfId="0" applyFont="1" applyFill="1" applyAlignment="1" applyProtection="1">
      <alignment vertical="center"/>
      <protection hidden="1"/>
    </xf>
    <xf numFmtId="0" fontId="10" fillId="8" borderId="0" xfId="0" applyFont="1" applyFill="1" applyAlignment="1" applyProtection="1">
      <alignment horizontal="left" vertical="center"/>
      <protection hidden="1"/>
    </xf>
    <xf numFmtId="0" fontId="8" fillId="8" borderId="0" xfId="0" applyFont="1" applyFill="1" applyAlignment="1" applyProtection="1">
      <alignment horizontal="left" vertical="center"/>
      <protection hidden="1"/>
    </xf>
    <xf numFmtId="0" fontId="8" fillId="8" borderId="0" xfId="0" applyFont="1" applyFill="1" applyAlignment="1" applyProtection="1">
      <alignment horizontal="justify" vertical="center"/>
      <protection hidden="1"/>
    </xf>
    <xf numFmtId="4" fontId="8" fillId="8" borderId="0" xfId="0" applyNumberFormat="1" applyFont="1" applyFill="1" applyBorder="1" applyAlignment="1" applyProtection="1">
      <alignment horizontal="center" vertical="center"/>
      <protection hidden="1"/>
    </xf>
    <xf numFmtId="0" fontId="10" fillId="8" borderId="0" xfId="0" applyFont="1" applyFill="1" applyProtection="1">
      <protection hidden="1"/>
    </xf>
    <xf numFmtId="0" fontId="8" fillId="8" borderId="0" xfId="0" applyFont="1" applyFill="1" applyAlignment="1" applyProtection="1">
      <alignment horizontal="justify" vertical="center" wrapText="1"/>
      <protection hidden="1"/>
    </xf>
    <xf numFmtId="0" fontId="8" fillId="8" borderId="0" xfId="0" applyFont="1" applyFill="1" applyAlignment="1" applyProtection="1">
      <alignment horizontal="left"/>
      <protection hidden="1"/>
    </xf>
    <xf numFmtId="0" fontId="8" fillId="8" borderId="0" xfId="0" applyFont="1" applyFill="1" applyAlignment="1" applyProtection="1">
      <alignment horizontal="left" wrapText="1"/>
      <protection hidden="1"/>
    </xf>
    <xf numFmtId="0" fontId="8" fillId="8" borderId="0" xfId="0" applyFont="1" applyFill="1" applyAlignment="1" applyProtection="1">
      <alignment horizontal="right" wrapText="1"/>
      <protection hidden="1"/>
    </xf>
    <xf numFmtId="0" fontId="8" fillId="8" borderId="0" xfId="0" applyFont="1" applyFill="1" applyAlignment="1" applyProtection="1">
      <alignment horizontal="right" vertical="center"/>
      <protection hidden="1"/>
    </xf>
    <xf numFmtId="0" fontId="11" fillId="8" borderId="0" xfId="0" applyFont="1" applyFill="1" applyAlignment="1" applyProtection="1">
      <alignment horizontal="left" vertical="center"/>
      <protection hidden="1"/>
    </xf>
    <xf numFmtId="0" fontId="11" fillId="8" borderId="0" xfId="0" applyFont="1" applyFill="1" applyAlignment="1" applyProtection="1">
      <alignment vertical="center" wrapText="1"/>
      <protection hidden="1"/>
    </xf>
    <xf numFmtId="0" fontId="12" fillId="8" borderId="0" xfId="0" applyFont="1" applyFill="1" applyAlignment="1" applyProtection="1">
      <alignment vertical="center"/>
      <protection hidden="1"/>
    </xf>
    <xf numFmtId="0" fontId="1" fillId="8" borderId="0" xfId="0" applyFont="1" applyFill="1" applyBorder="1" applyAlignment="1" applyProtection="1">
      <alignment vertical="center"/>
      <protection hidden="1"/>
    </xf>
    <xf numFmtId="0" fontId="10" fillId="8" borderId="0" xfId="0" applyFont="1" applyFill="1" applyBorder="1" applyAlignment="1" applyProtection="1">
      <alignment horizontal="center"/>
      <protection hidden="1"/>
    </xf>
    <xf numFmtId="11" fontId="10" fillId="8" borderId="0" xfId="0" applyNumberFormat="1" applyFont="1" applyFill="1" applyBorder="1" applyAlignment="1" applyProtection="1">
      <alignment horizontal="center" vertical="center"/>
      <protection hidden="1"/>
    </xf>
    <xf numFmtId="0" fontId="8" fillId="0" borderId="25" xfId="0" applyFont="1" applyBorder="1" applyAlignment="1" applyProtection="1">
      <alignment horizontal="left" vertical="center"/>
      <protection hidden="1"/>
    </xf>
    <xf numFmtId="0" fontId="8" fillId="0" borderId="26" xfId="0" applyFont="1" applyBorder="1" applyAlignment="1" applyProtection="1">
      <alignment horizontal="left" vertical="center"/>
      <protection hidden="1"/>
    </xf>
    <xf numFmtId="0" fontId="8" fillId="0" borderId="26" xfId="0" applyFont="1" applyFill="1" applyBorder="1" applyProtection="1">
      <protection hidden="1"/>
    </xf>
    <xf numFmtId="0" fontId="8" fillId="0" borderId="27"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3" xfId="0" applyFont="1" applyFill="1" applyBorder="1" applyProtection="1">
      <protection hidden="1"/>
    </xf>
    <xf numFmtId="0" fontId="8" fillId="0" borderId="13" xfId="0" applyFont="1" applyBorder="1" applyAlignment="1" applyProtection="1">
      <alignment horizontal="left" vertical="center"/>
      <protection hidden="1"/>
    </xf>
    <xf numFmtId="0" fontId="8" fillId="3" borderId="28" xfId="0" applyFont="1" applyFill="1" applyBorder="1" applyProtection="1">
      <protection hidden="1"/>
    </xf>
    <xf numFmtId="0" fontId="8" fillId="3" borderId="0" xfId="0" applyFont="1" applyFill="1" applyBorder="1" applyAlignment="1" applyProtection="1">
      <alignment horizontal="center" vertical="center"/>
      <protection hidden="1"/>
    </xf>
    <xf numFmtId="0" fontId="8" fillId="3" borderId="0" xfId="0" applyFont="1" applyFill="1" applyBorder="1" applyProtection="1">
      <protection hidden="1"/>
    </xf>
    <xf numFmtId="0" fontId="8" fillId="3" borderId="25" xfId="0" applyFont="1" applyFill="1" applyBorder="1" applyProtection="1">
      <protection hidden="1"/>
    </xf>
    <xf numFmtId="165" fontId="8" fillId="3" borderId="26" xfId="0" applyNumberFormat="1" applyFont="1" applyFill="1" applyBorder="1" applyAlignment="1" applyProtection="1">
      <alignment horizontal="center" vertical="center"/>
      <protection hidden="1"/>
    </xf>
    <xf numFmtId="0" fontId="8" fillId="3" borderId="27" xfId="0" applyFont="1" applyFill="1" applyBorder="1" applyAlignment="1" applyProtection="1">
      <alignment horizontal="left" vertical="center"/>
      <protection hidden="1"/>
    </xf>
    <xf numFmtId="0" fontId="8" fillId="0" borderId="28" xfId="0" applyFont="1" applyFill="1" applyBorder="1" applyProtection="1">
      <protection hidden="1"/>
    </xf>
    <xf numFmtId="0" fontId="8" fillId="0" borderId="0" xfId="0" applyFont="1" applyBorder="1" applyAlignment="1" applyProtection="1">
      <alignment horizontal="center" vertical="center"/>
      <protection hidden="1"/>
    </xf>
    <xf numFmtId="165" fontId="8" fillId="0" borderId="0" xfId="0" applyNumberFormat="1" applyFont="1" applyBorder="1" applyAlignment="1" applyProtection="1">
      <alignment horizontal="center" vertical="center"/>
      <protection hidden="1"/>
    </xf>
    <xf numFmtId="0" fontId="8" fillId="0" borderId="29" xfId="0" applyFont="1" applyBorder="1" applyAlignment="1" applyProtection="1">
      <alignment horizontal="left" vertical="center"/>
      <protection hidden="1"/>
    </xf>
    <xf numFmtId="165" fontId="8" fillId="3" borderId="0" xfId="0" applyNumberFormat="1" applyFont="1" applyFill="1" applyBorder="1" applyAlignment="1" applyProtection="1">
      <alignment horizontal="center" vertical="center"/>
      <protection hidden="1"/>
    </xf>
    <xf numFmtId="0" fontId="8" fillId="3" borderId="29" xfId="0" applyFont="1" applyFill="1" applyBorder="1" applyAlignment="1" applyProtection="1">
      <alignment horizontal="left" vertical="center"/>
      <protection hidden="1"/>
    </xf>
    <xf numFmtId="0" fontId="8" fillId="0" borderId="11" xfId="0" applyFont="1" applyFill="1" applyBorder="1" applyProtection="1">
      <protection hidden="1"/>
    </xf>
    <xf numFmtId="0" fontId="8" fillId="0" borderId="12" xfId="0" applyFont="1" applyFill="1" applyBorder="1" applyProtection="1">
      <protection hidden="1"/>
    </xf>
    <xf numFmtId="0" fontId="8" fillId="0" borderId="25" xfId="0" applyFont="1" applyFill="1" applyBorder="1" applyProtection="1">
      <protection hidden="1"/>
    </xf>
    <xf numFmtId="0" fontId="8" fillId="0" borderId="27" xfId="0" applyFont="1" applyFill="1" applyBorder="1" applyProtection="1">
      <protection hidden="1"/>
    </xf>
    <xf numFmtId="9" fontId="8" fillId="0" borderId="27" xfId="0" applyNumberFormat="1" applyFont="1" applyFill="1" applyBorder="1" applyAlignment="1" applyProtection="1">
      <alignment horizontal="left"/>
      <protection hidden="1"/>
    </xf>
    <xf numFmtId="0" fontId="8" fillId="0" borderId="29" xfId="0" applyFont="1" applyFill="1" applyBorder="1" applyProtection="1">
      <protection hidden="1"/>
    </xf>
    <xf numFmtId="9" fontId="8" fillId="0" borderId="29" xfId="0" applyNumberFormat="1" applyFont="1" applyFill="1" applyBorder="1" applyAlignment="1" applyProtection="1">
      <alignment horizontal="left"/>
      <protection hidden="1"/>
    </xf>
    <xf numFmtId="0" fontId="8" fillId="6" borderId="28" xfId="0" applyFont="1" applyFill="1" applyBorder="1" applyProtection="1">
      <protection hidden="1"/>
    </xf>
    <xf numFmtId="0" fontId="8" fillId="6" borderId="0" xfId="0" applyFont="1" applyFill="1" applyBorder="1" applyProtection="1">
      <protection hidden="1"/>
    </xf>
    <xf numFmtId="0" fontId="8" fillId="6" borderId="29" xfId="0" applyFont="1" applyFill="1" applyBorder="1" applyProtection="1">
      <protection hidden="1"/>
    </xf>
    <xf numFmtId="9" fontId="8" fillId="6" borderId="29" xfId="0" applyNumberFormat="1" applyFont="1" applyFill="1" applyBorder="1" applyAlignment="1" applyProtection="1">
      <alignment horizontal="left"/>
      <protection hidden="1"/>
    </xf>
    <xf numFmtId="0" fontId="8" fillId="0" borderId="30" xfId="0" applyFont="1" applyFill="1" applyBorder="1" applyProtection="1">
      <protection hidden="1"/>
    </xf>
    <xf numFmtId="0" fontId="8" fillId="0" borderId="31" xfId="0" applyFont="1" applyFill="1" applyBorder="1" applyProtection="1">
      <protection hidden="1"/>
    </xf>
    <xf numFmtId="0" fontId="8" fillId="0" borderId="32" xfId="0" applyFont="1" applyFill="1" applyBorder="1" applyProtection="1">
      <protection hidden="1"/>
    </xf>
    <xf numFmtId="9" fontId="8" fillId="0" borderId="32" xfId="0" applyNumberFormat="1" applyFont="1" applyFill="1" applyBorder="1" applyAlignment="1" applyProtection="1">
      <alignment horizontal="left"/>
      <protection hidden="1"/>
    </xf>
    <xf numFmtId="0" fontId="8" fillId="0" borderId="31" xfId="0" applyFont="1" applyBorder="1" applyAlignment="1" applyProtection="1">
      <alignment horizontal="center" vertical="center"/>
      <protection hidden="1"/>
    </xf>
    <xf numFmtId="165" fontId="8" fillId="0" borderId="31" xfId="0" applyNumberFormat="1" applyFont="1" applyBorder="1" applyAlignment="1" applyProtection="1">
      <alignment horizontal="center" vertical="center"/>
      <protection hidden="1"/>
    </xf>
    <xf numFmtId="0" fontId="8" fillId="0" borderId="32" xfId="0" applyFont="1" applyBorder="1" applyAlignment="1" applyProtection="1">
      <alignment horizontal="left" vertical="center"/>
      <protection hidden="1"/>
    </xf>
    <xf numFmtId="0" fontId="8" fillId="0" borderId="42" xfId="0" applyFont="1" applyFill="1" applyBorder="1" applyProtection="1">
      <protection hidden="1"/>
    </xf>
    <xf numFmtId="0" fontId="8" fillId="0" borderId="39" xfId="0" applyFont="1" applyFill="1" applyBorder="1" applyProtection="1">
      <protection hidden="1"/>
    </xf>
    <xf numFmtId="0" fontId="8" fillId="0" borderId="43" xfId="0" applyFont="1" applyFill="1" applyBorder="1" applyProtection="1">
      <protection hidden="1"/>
    </xf>
    <xf numFmtId="0" fontId="8" fillId="0" borderId="40" xfId="0" applyFont="1" applyFill="1" applyBorder="1" applyProtection="1">
      <protection hidden="1"/>
    </xf>
    <xf numFmtId="0" fontId="8" fillId="0" borderId="44" xfId="0" applyFont="1" applyFill="1" applyBorder="1" applyProtection="1">
      <protection hidden="1"/>
    </xf>
    <xf numFmtId="0" fontId="8" fillId="0" borderId="3" xfId="0" applyFont="1" applyFill="1" applyBorder="1" applyAlignment="1" applyProtection="1">
      <alignment horizontal="center"/>
      <protection hidden="1"/>
    </xf>
    <xf numFmtId="0" fontId="8" fillId="0" borderId="4" xfId="0" applyFont="1" applyFill="1" applyBorder="1" applyProtection="1">
      <protection hidden="1"/>
    </xf>
    <xf numFmtId="0" fontId="8" fillId="0" borderId="2" xfId="0" applyFont="1" applyFill="1" applyBorder="1" applyProtection="1">
      <protection hidden="1"/>
    </xf>
    <xf numFmtId="0" fontId="8" fillId="0" borderId="0" xfId="0" applyFont="1" applyFill="1" applyBorder="1" applyAlignment="1" applyProtection="1">
      <alignment horizontal="left"/>
      <protection hidden="1"/>
    </xf>
    <xf numFmtId="0" fontId="8" fillId="0" borderId="0" xfId="0" applyFont="1" applyFill="1" applyBorder="1" applyAlignment="1" applyProtection="1">
      <alignment horizontal="center"/>
      <protection hidden="1"/>
    </xf>
    <xf numFmtId="0" fontId="8" fillId="0" borderId="5" xfId="0" applyFont="1" applyFill="1" applyBorder="1" applyProtection="1">
      <protection hidden="1"/>
    </xf>
    <xf numFmtId="0" fontId="8" fillId="0" borderId="31" xfId="0" applyFont="1" applyFill="1" applyBorder="1" applyAlignment="1" applyProtection="1">
      <alignment horizontal="center"/>
      <protection hidden="1"/>
    </xf>
    <xf numFmtId="0" fontId="8" fillId="0" borderId="45" xfId="0" applyFont="1" applyFill="1" applyBorder="1" applyProtection="1">
      <protection hidden="1"/>
    </xf>
    <xf numFmtId="0" fontId="8" fillId="0" borderId="24" xfId="0" applyFont="1" applyFill="1" applyBorder="1" applyProtection="1">
      <protection hidden="1"/>
    </xf>
    <xf numFmtId="0" fontId="8" fillId="0" borderId="31" xfId="0" applyFont="1" applyFill="1" applyBorder="1" applyAlignment="1" applyProtection="1">
      <alignment horizontal="left"/>
      <protection hidden="1"/>
    </xf>
    <xf numFmtId="0" fontId="8" fillId="8" borderId="0" xfId="0" applyFont="1" applyFill="1" applyAlignment="1" applyProtection="1">
      <protection hidden="1"/>
    </xf>
    <xf numFmtId="0" fontId="8" fillId="8" borderId="0" xfId="0" applyFont="1" applyFill="1" applyBorder="1" applyAlignment="1" applyProtection="1">
      <alignment horizontal="right" vertical="center"/>
      <protection hidden="1"/>
    </xf>
    <xf numFmtId="2" fontId="10" fillId="8" borderId="0" xfId="0" applyNumberFormat="1" applyFont="1" applyFill="1" applyBorder="1" applyAlignment="1" applyProtection="1">
      <alignment horizontal="center" vertical="center"/>
      <protection hidden="1"/>
    </xf>
    <xf numFmtId="0" fontId="8" fillId="8" borderId="0" xfId="0" applyFont="1" applyFill="1" applyBorder="1" applyAlignment="1" applyProtection="1">
      <alignment horizontal="left" vertical="top"/>
      <protection hidden="1"/>
    </xf>
    <xf numFmtId="0" fontId="8" fillId="8" borderId="0" xfId="0" applyFont="1" applyFill="1" applyBorder="1" applyAlignment="1" applyProtection="1">
      <alignment horizontal="center"/>
      <protection hidden="1"/>
    </xf>
    <xf numFmtId="0" fontId="8" fillId="8" borderId="0" xfId="0" applyFont="1" applyFill="1" applyBorder="1" applyAlignment="1" applyProtection="1">
      <alignment horizontal="left"/>
      <protection hidden="1"/>
    </xf>
    <xf numFmtId="165" fontId="24" fillId="10" borderId="14" xfId="0" applyNumberFormat="1" applyFont="1" applyFill="1" applyBorder="1" applyProtection="1">
      <protection hidden="1"/>
    </xf>
    <xf numFmtId="0" fontId="8" fillId="8" borderId="0" xfId="0" applyFont="1" applyFill="1" applyBorder="1" applyAlignment="1" applyProtection="1">
      <alignment vertical="center"/>
      <protection hidden="1"/>
    </xf>
    <xf numFmtId="0" fontId="22" fillId="5" borderId="11" xfId="0" applyFont="1" applyFill="1" applyBorder="1" applyAlignment="1" applyProtection="1">
      <alignment horizontal="center" vertical="center"/>
      <protection hidden="1"/>
    </xf>
    <xf numFmtId="0" fontId="10" fillId="5" borderId="13" xfId="0" applyFont="1" applyFill="1" applyBorder="1" applyAlignment="1" applyProtection="1">
      <alignment vertical="center"/>
      <protection hidden="1"/>
    </xf>
    <xf numFmtId="0" fontId="4" fillId="8" borderId="0" xfId="1" applyFill="1" applyBorder="1" applyAlignment="1" applyProtection="1">
      <alignment horizontal="center" vertical="center"/>
      <protection locked="0" hidden="1"/>
    </xf>
    <xf numFmtId="0" fontId="1" fillId="8" borderId="0" xfId="0" applyFont="1" applyFill="1" applyBorder="1" applyAlignment="1" applyProtection="1">
      <alignment horizontal="center" vertical="center"/>
      <protection locked="0" hidden="1"/>
    </xf>
    <xf numFmtId="0" fontId="18" fillId="7" borderId="11" xfId="0" applyFont="1" applyFill="1" applyBorder="1" applyAlignment="1" applyProtection="1">
      <alignment horizontal="left" vertical="center"/>
      <protection hidden="1"/>
    </xf>
    <xf numFmtId="0" fontId="18" fillId="7" borderId="12" xfId="0" applyFont="1" applyFill="1" applyBorder="1" applyAlignment="1" applyProtection="1">
      <alignment horizontal="left" vertical="center"/>
      <protection hidden="1"/>
    </xf>
    <xf numFmtId="0" fontId="18" fillId="7" borderId="13" xfId="0" applyFont="1" applyFill="1" applyBorder="1" applyAlignment="1" applyProtection="1">
      <alignment horizontal="left" vertical="center"/>
      <protection hidden="1"/>
    </xf>
    <xf numFmtId="0" fontId="18" fillId="7" borderId="11" xfId="0" applyFont="1" applyFill="1" applyBorder="1" applyAlignment="1" applyProtection="1">
      <alignment horizontal="left" vertical="center"/>
      <protection locked="0" hidden="1"/>
    </xf>
    <xf numFmtId="0" fontId="18" fillId="7" borderId="12" xfId="0" applyFont="1" applyFill="1" applyBorder="1" applyAlignment="1" applyProtection="1">
      <alignment horizontal="left" vertical="center"/>
      <protection locked="0" hidden="1"/>
    </xf>
    <xf numFmtId="0" fontId="18" fillId="7" borderId="13" xfId="0" applyFont="1" applyFill="1" applyBorder="1" applyAlignment="1" applyProtection="1">
      <alignment horizontal="left" vertical="center"/>
      <protection locked="0" hidden="1"/>
    </xf>
    <xf numFmtId="0" fontId="10" fillId="6" borderId="8" xfId="0" applyFont="1" applyFill="1" applyBorder="1" applyAlignment="1" applyProtection="1">
      <alignment horizontal="left" vertical="center"/>
      <protection hidden="1"/>
    </xf>
    <xf numFmtId="0" fontId="10" fillId="6" borderId="9" xfId="0" applyFont="1" applyFill="1" applyBorder="1" applyAlignment="1" applyProtection="1">
      <alignment horizontal="left" vertical="center"/>
      <protection hidden="1"/>
    </xf>
    <xf numFmtId="0" fontId="10" fillId="6" borderId="10" xfId="0" applyFont="1" applyFill="1" applyBorder="1" applyAlignment="1" applyProtection="1">
      <alignment horizontal="left" vertical="center"/>
      <protection hidden="1"/>
    </xf>
    <xf numFmtId="0" fontId="10" fillId="6" borderId="22" xfId="0" applyFont="1" applyFill="1" applyBorder="1" applyAlignment="1" applyProtection="1">
      <alignment horizontal="left" vertical="center"/>
      <protection hidden="1"/>
    </xf>
    <xf numFmtId="0" fontId="10" fillId="6" borderId="23" xfId="0" applyFont="1" applyFill="1" applyBorder="1" applyAlignment="1" applyProtection="1">
      <alignment horizontal="left" vertical="center"/>
      <protection hidden="1"/>
    </xf>
    <xf numFmtId="0" fontId="10" fillId="6" borderId="24" xfId="0" applyFont="1" applyFill="1" applyBorder="1" applyAlignment="1" applyProtection="1">
      <alignment horizontal="left" vertical="center"/>
      <protection hidden="1"/>
    </xf>
    <xf numFmtId="0" fontId="18" fillId="9" borderId="11" xfId="0" applyFont="1" applyFill="1" applyBorder="1" applyAlignment="1" applyProtection="1">
      <alignment horizontal="center" vertical="center"/>
      <protection hidden="1"/>
    </xf>
    <xf numFmtId="0" fontId="18" fillId="9" borderId="12" xfId="0" applyFont="1" applyFill="1" applyBorder="1" applyAlignment="1" applyProtection="1">
      <alignment horizontal="center" vertical="center"/>
      <protection hidden="1"/>
    </xf>
    <xf numFmtId="0" fontId="18" fillId="9" borderId="13" xfId="0" applyFont="1" applyFill="1" applyBorder="1" applyAlignment="1" applyProtection="1">
      <alignment horizontal="center" vertical="center"/>
      <protection hidden="1"/>
    </xf>
    <xf numFmtId="0" fontId="8" fillId="0" borderId="21" xfId="0" quotePrefix="1" applyFont="1" applyBorder="1" applyAlignment="1" applyProtection="1">
      <alignment horizontal="left"/>
      <protection hidden="1"/>
    </xf>
    <xf numFmtId="0" fontId="8" fillId="0" borderId="16" xfId="0" quotePrefix="1" applyFont="1" applyBorder="1" applyAlignment="1" applyProtection="1">
      <alignment horizontal="left"/>
      <protection hidden="1"/>
    </xf>
    <xf numFmtId="0" fontId="8" fillId="0" borderId="17" xfId="0" quotePrefix="1" applyFont="1" applyBorder="1" applyAlignment="1" applyProtection="1">
      <alignment horizontal="left"/>
      <protection hidden="1"/>
    </xf>
    <xf numFmtId="0" fontId="8" fillId="0" borderId="7" xfId="0" applyFont="1" applyBorder="1" applyAlignment="1" applyProtection="1">
      <alignment horizontal="left"/>
      <protection hidden="1"/>
    </xf>
    <xf numFmtId="0" fontId="8" fillId="0" borderId="1" xfId="0" applyFont="1" applyBorder="1" applyAlignment="1" applyProtection="1">
      <alignment horizontal="left"/>
      <protection hidden="1"/>
    </xf>
    <xf numFmtId="0" fontId="8" fillId="0" borderId="34" xfId="0" applyFont="1" applyBorder="1" applyAlignment="1" applyProtection="1">
      <alignment horizontal="left"/>
      <protection hidden="1"/>
    </xf>
    <xf numFmtId="0" fontId="8" fillId="0" borderId="7" xfId="0" quotePrefix="1" applyFont="1" applyBorder="1" applyAlignment="1" applyProtection="1">
      <alignment horizontal="left"/>
      <protection hidden="1"/>
    </xf>
    <xf numFmtId="0" fontId="8" fillId="0" borderId="1" xfId="0" quotePrefix="1" applyFont="1" applyBorder="1" applyAlignment="1" applyProtection="1">
      <alignment horizontal="left"/>
      <protection hidden="1"/>
    </xf>
    <xf numFmtId="0" fontId="8" fillId="0" borderId="34" xfId="0" quotePrefix="1" applyFont="1" applyBorder="1" applyAlignment="1" applyProtection="1">
      <alignment horizontal="left"/>
      <protection hidden="1"/>
    </xf>
    <xf numFmtId="0" fontId="8" fillId="0" borderId="35" xfId="0" quotePrefix="1" applyFont="1" applyBorder="1" applyAlignment="1" applyProtection="1">
      <alignment horizontal="left"/>
      <protection hidden="1"/>
    </xf>
    <xf numFmtId="0" fontId="8" fillId="0" borderId="19" xfId="0" quotePrefix="1" applyFont="1" applyBorder="1" applyAlignment="1" applyProtection="1">
      <alignment horizontal="left"/>
      <protection hidden="1"/>
    </xf>
    <xf numFmtId="0" fontId="8" fillId="0" borderId="20" xfId="0" quotePrefix="1" applyFont="1" applyBorder="1" applyAlignment="1" applyProtection="1">
      <alignment horizontal="left"/>
      <protection hidden="1"/>
    </xf>
    <xf numFmtId="0" fontId="18" fillId="7" borderId="11" xfId="0" applyFont="1" applyFill="1" applyBorder="1" applyAlignment="1" applyProtection="1">
      <alignment horizontal="center" vertical="center"/>
      <protection hidden="1"/>
    </xf>
    <xf numFmtId="0" fontId="18" fillId="7" borderId="12" xfId="0" applyFont="1" applyFill="1" applyBorder="1" applyAlignment="1" applyProtection="1">
      <alignment horizontal="center" vertical="center"/>
      <protection hidden="1"/>
    </xf>
    <xf numFmtId="0" fontId="18" fillId="7" borderId="13" xfId="0" applyFont="1" applyFill="1" applyBorder="1" applyAlignment="1" applyProtection="1">
      <alignment horizontal="center" vertical="center"/>
      <protection hidden="1"/>
    </xf>
    <xf numFmtId="0" fontId="18" fillId="10" borderId="22" xfId="0" applyFont="1" applyFill="1" applyBorder="1" applyAlignment="1" applyProtection="1">
      <alignment horizontal="center"/>
      <protection locked="0" hidden="1"/>
    </xf>
    <xf numFmtId="0" fontId="18" fillId="10" borderId="24" xfId="0" applyFont="1" applyFill="1" applyBorder="1" applyAlignment="1" applyProtection="1">
      <alignment horizontal="center"/>
      <protection locked="0" hidden="1"/>
    </xf>
    <xf numFmtId="0" fontId="18" fillId="10" borderId="8" xfId="0" applyFont="1" applyFill="1" applyBorder="1" applyAlignment="1" applyProtection="1">
      <alignment horizontal="center" vertical="center"/>
      <protection locked="0" hidden="1"/>
    </xf>
    <xf numFmtId="0" fontId="18" fillId="10" borderId="10" xfId="0" applyFont="1" applyFill="1" applyBorder="1" applyAlignment="1" applyProtection="1">
      <alignment horizontal="center" vertical="center"/>
      <protection locked="0" hidden="1"/>
    </xf>
    <xf numFmtId="4" fontId="24" fillId="7" borderId="26" xfId="0" applyNumberFormat="1" applyFont="1" applyFill="1" applyBorder="1" applyAlignment="1" applyProtection="1">
      <alignment horizontal="center" vertical="center"/>
      <protection locked="0" hidden="1"/>
    </xf>
    <xf numFmtId="4" fontId="24" fillId="7" borderId="27" xfId="0" applyNumberFormat="1" applyFont="1" applyFill="1" applyBorder="1" applyAlignment="1" applyProtection="1">
      <alignment horizontal="center" vertical="center"/>
      <protection locked="0" hidden="1"/>
    </xf>
    <xf numFmtId="2" fontId="8" fillId="14" borderId="1" xfId="0" applyNumberFormat="1" applyFont="1" applyFill="1" applyBorder="1" applyAlignment="1" applyProtection="1">
      <alignment horizontal="center" vertical="top" wrapText="1"/>
      <protection locked="0" hidden="1"/>
    </xf>
    <xf numFmtId="2" fontId="8" fillId="14" borderId="34" xfId="0" applyNumberFormat="1" applyFont="1" applyFill="1" applyBorder="1" applyAlignment="1" applyProtection="1">
      <alignment horizontal="center" vertical="top" wrapText="1"/>
      <protection locked="0" hidden="1"/>
    </xf>
    <xf numFmtId="0" fontId="8" fillId="0" borderId="1" xfId="0" applyFont="1" applyBorder="1" applyAlignment="1" applyProtection="1">
      <alignment horizontal="center" vertical="top" wrapText="1"/>
      <protection locked="0" hidden="1"/>
    </xf>
    <xf numFmtId="0" fontId="12" fillId="8" borderId="0" xfId="0" applyFont="1" applyFill="1" applyAlignment="1" applyProtection="1">
      <alignment horizontal="justify" vertical="center" wrapText="1"/>
      <protection locked="0" hidden="1"/>
    </xf>
    <xf numFmtId="0" fontId="8" fillId="8" borderId="0" xfId="0" applyFont="1" applyFill="1" applyAlignment="1" applyProtection="1">
      <alignment horizontal="justify" wrapText="1"/>
      <protection locked="0" hidden="1"/>
    </xf>
    <xf numFmtId="0" fontId="8" fillId="8" borderId="6" xfId="0" applyFont="1" applyFill="1" applyBorder="1" applyAlignment="1" applyProtection="1">
      <alignment horizontal="left" vertical="justify"/>
      <protection locked="0" hidden="1"/>
    </xf>
    <xf numFmtId="0" fontId="8" fillId="8" borderId="7" xfId="0" applyFont="1" applyFill="1" applyBorder="1" applyAlignment="1" applyProtection="1">
      <alignment horizontal="left" vertical="justify"/>
      <protection locked="0" hidden="1"/>
    </xf>
    <xf numFmtId="167" fontId="8" fillId="8" borderId="0" xfId="0" applyNumberFormat="1" applyFont="1" applyFill="1" applyAlignment="1" applyProtection="1">
      <alignment horizontal="right" vertical="justify"/>
      <protection locked="0" hidden="1"/>
    </xf>
    <xf numFmtId="0" fontId="8" fillId="8" borderId="0" xfId="0" applyFont="1" applyFill="1" applyAlignment="1" applyProtection="1">
      <alignment horizontal="justify" vertical="center"/>
      <protection locked="0" hidden="1"/>
    </xf>
    <xf numFmtId="0" fontId="12" fillId="8" borderId="0" xfId="0" applyFont="1" applyFill="1" applyAlignment="1" applyProtection="1">
      <alignment horizontal="left" vertical="center" wrapText="1"/>
      <protection locked="0" hidden="1"/>
    </xf>
    <xf numFmtId="0" fontId="8" fillId="8" borderId="0" xfId="0" applyFont="1" applyFill="1" applyAlignment="1" applyProtection="1">
      <alignment horizontal="justify" vertical="center" wrapText="1"/>
      <protection locked="0" hidden="1"/>
    </xf>
    <xf numFmtId="2" fontId="8" fillId="0" borderId="19" xfId="0" applyNumberFormat="1" applyFont="1" applyBorder="1" applyAlignment="1" applyProtection="1">
      <alignment horizontal="center" vertical="top" wrapText="1"/>
      <protection locked="0" hidden="1"/>
    </xf>
    <xf numFmtId="2" fontId="8" fillId="0" borderId="20" xfId="0" applyNumberFormat="1" applyFont="1" applyBorder="1" applyAlignment="1" applyProtection="1">
      <alignment horizontal="center" vertical="top" wrapText="1"/>
      <protection locked="0" hidden="1"/>
    </xf>
    <xf numFmtId="0" fontId="8" fillId="0" borderId="19" xfId="0" applyFont="1" applyBorder="1" applyAlignment="1" applyProtection="1">
      <alignment horizontal="center" vertical="top" wrapText="1"/>
      <protection locked="0" hidden="1"/>
    </xf>
    <xf numFmtId="0" fontId="8" fillId="0" borderId="33" xfId="0" applyFont="1" applyBorder="1" applyAlignment="1" applyProtection="1">
      <alignment horizontal="center" vertical="top" wrapText="1"/>
      <protection locked="0" hidden="1"/>
    </xf>
    <xf numFmtId="2" fontId="8" fillId="14" borderId="1" xfId="0" applyNumberFormat="1" applyFont="1" applyFill="1" applyBorder="1" applyAlignment="1" applyProtection="1">
      <alignment horizontal="center" vertical="center" wrapText="1"/>
      <protection locked="0" hidden="1"/>
    </xf>
    <xf numFmtId="2" fontId="8" fillId="14" borderId="34" xfId="0" applyNumberFormat="1" applyFont="1" applyFill="1" applyBorder="1" applyAlignment="1" applyProtection="1">
      <alignment horizontal="center" vertical="center" wrapText="1"/>
      <protection locked="0" hidden="1"/>
    </xf>
    <xf numFmtId="0" fontId="8" fillId="14" borderId="33" xfId="0" applyFont="1" applyFill="1" applyBorder="1" applyAlignment="1" applyProtection="1">
      <alignment horizontal="center" vertical="center" wrapText="1"/>
      <protection locked="0" hidden="1"/>
    </xf>
    <xf numFmtId="0" fontId="8" fillId="14" borderId="1" xfId="0" applyFont="1" applyFill="1" applyBorder="1" applyAlignment="1" applyProtection="1">
      <alignment horizontal="center" vertical="center" wrapText="1"/>
      <protection locked="0" hidden="1"/>
    </xf>
    <xf numFmtId="0" fontId="10" fillId="8" borderId="0" xfId="0" applyFont="1" applyFill="1" applyAlignment="1" applyProtection="1">
      <alignment horizontal="justify" vertical="center"/>
      <protection locked="0" hidden="1"/>
    </xf>
    <xf numFmtId="167" fontId="8" fillId="8" borderId="1" xfId="0" applyNumberFormat="1" applyFont="1" applyFill="1" applyBorder="1" applyAlignment="1" applyProtection="1">
      <alignment horizontal="center" vertical="justify"/>
      <protection locked="0" hidden="1"/>
    </xf>
    <xf numFmtId="0" fontId="8" fillId="8" borderId="1" xfId="0" applyFont="1" applyFill="1" applyBorder="1" applyAlignment="1" applyProtection="1">
      <alignment horizontal="center" vertical="center"/>
      <protection locked="0" hidden="1"/>
    </xf>
    <xf numFmtId="2" fontId="8" fillId="8" borderId="1" xfId="0" applyNumberFormat="1" applyFont="1" applyFill="1" applyBorder="1" applyAlignment="1" applyProtection="1">
      <alignment horizontal="center" vertical="center"/>
      <protection locked="0" hidden="1"/>
    </xf>
    <xf numFmtId="0" fontId="8" fillId="0" borderId="18" xfId="0" applyFont="1" applyBorder="1" applyAlignment="1" applyProtection="1">
      <alignment horizontal="center" vertical="top" wrapText="1"/>
      <protection locked="0" hidden="1"/>
    </xf>
    <xf numFmtId="0" fontId="8" fillId="0" borderId="1" xfId="0" applyFont="1" applyBorder="1" applyAlignment="1" applyProtection="1">
      <alignment horizontal="center" vertical="center" wrapText="1"/>
      <protection locked="0" hidden="1"/>
    </xf>
    <xf numFmtId="0" fontId="8" fillId="14" borderId="34" xfId="0" applyFont="1" applyFill="1" applyBorder="1" applyAlignment="1" applyProtection="1">
      <alignment horizontal="center" vertical="center" wrapText="1"/>
      <protection locked="0" hidden="1"/>
    </xf>
    <xf numFmtId="0" fontId="8" fillId="0" borderId="15" xfId="0" applyFont="1" applyBorder="1" applyAlignment="1" applyProtection="1">
      <alignment horizontal="center" vertical="center" wrapText="1"/>
      <protection locked="0" hidden="1"/>
    </xf>
    <xf numFmtId="0" fontId="8" fillId="0" borderId="16" xfId="0" applyFont="1" applyBorder="1" applyAlignment="1" applyProtection="1">
      <alignment horizontal="center" vertical="center" wrapText="1"/>
      <protection locked="0" hidden="1"/>
    </xf>
    <xf numFmtId="0" fontId="8" fillId="0" borderId="33" xfId="0" applyFont="1" applyBorder="1" applyAlignment="1" applyProtection="1">
      <alignment horizontal="center" vertical="center" wrapText="1"/>
      <protection locked="0" hidden="1"/>
    </xf>
    <xf numFmtId="2" fontId="8" fillId="0" borderId="1" xfId="0" applyNumberFormat="1" applyFont="1" applyBorder="1" applyAlignment="1" applyProtection="1">
      <alignment horizontal="center" vertical="top" wrapText="1"/>
      <protection locked="0" hidden="1"/>
    </xf>
    <xf numFmtId="2" fontId="8" fillId="0" borderId="34" xfId="0" applyNumberFormat="1" applyFont="1" applyBorder="1" applyAlignment="1" applyProtection="1">
      <alignment horizontal="center" vertical="top" wrapText="1"/>
      <protection locked="0" hidden="1"/>
    </xf>
    <xf numFmtId="0" fontId="8" fillId="0" borderId="16" xfId="0" applyFont="1" applyBorder="1" applyAlignment="1" applyProtection="1">
      <alignment horizontal="center" vertical="top" wrapText="1"/>
      <protection locked="0" hidden="1"/>
    </xf>
    <xf numFmtId="0" fontId="8" fillId="0" borderId="17" xfId="0" applyFont="1" applyBorder="1" applyAlignment="1" applyProtection="1">
      <alignment horizontal="center" vertical="top" wrapText="1"/>
      <protection locked="0" hidden="1"/>
    </xf>
    <xf numFmtId="4" fontId="19" fillId="7" borderId="41" xfId="0" applyNumberFormat="1" applyFont="1" applyFill="1" applyBorder="1" applyAlignment="1" applyProtection="1">
      <alignment horizontal="center" vertical="center"/>
      <protection locked="0" hidden="1"/>
    </xf>
    <xf numFmtId="4" fontId="19" fillId="7" borderId="13" xfId="0" applyNumberFormat="1" applyFont="1" applyFill="1" applyBorder="1" applyAlignment="1" applyProtection="1">
      <alignment horizontal="center" vertical="center"/>
      <protection locked="0" hidden="1"/>
    </xf>
    <xf numFmtId="0" fontId="8" fillId="8" borderId="0" xfId="0" applyFont="1" applyFill="1" applyAlignment="1" applyProtection="1">
      <alignment horizontal="justify" vertical="center"/>
      <protection hidden="1"/>
    </xf>
    <xf numFmtId="166" fontId="19" fillId="7" borderId="11" xfId="0" applyNumberFormat="1" applyFont="1" applyFill="1" applyBorder="1" applyAlignment="1" applyProtection="1">
      <alignment horizontal="center" vertical="center"/>
      <protection locked="0" hidden="1"/>
    </xf>
    <xf numFmtId="166" fontId="19" fillId="7" borderId="13" xfId="0" applyNumberFormat="1" applyFont="1" applyFill="1" applyBorder="1" applyAlignment="1" applyProtection="1">
      <alignment horizontal="center" vertical="center"/>
      <protection locked="0" hidden="1"/>
    </xf>
    <xf numFmtId="0" fontId="8" fillId="6" borderId="26" xfId="0" applyFont="1" applyFill="1" applyBorder="1" applyAlignment="1" applyProtection="1">
      <alignment horizontal="center" vertical="center"/>
      <protection locked="0" hidden="1"/>
    </xf>
    <xf numFmtId="0" fontId="8" fillId="6" borderId="27" xfId="0" applyFont="1" applyFill="1" applyBorder="1" applyAlignment="1" applyProtection="1">
      <alignment horizontal="center" vertical="center"/>
      <protection locked="0" hidden="1"/>
    </xf>
    <xf numFmtId="0" fontId="8" fillId="6" borderId="0" xfId="0" applyFont="1" applyFill="1" applyBorder="1" applyAlignment="1" applyProtection="1">
      <alignment horizontal="center"/>
      <protection locked="0" hidden="1"/>
    </xf>
    <xf numFmtId="0" fontId="8" fillId="6" borderId="29" xfId="0" applyFont="1" applyFill="1" applyBorder="1" applyAlignment="1" applyProtection="1">
      <alignment horizontal="center"/>
      <protection locked="0" hidden="1"/>
    </xf>
    <xf numFmtId="0" fontId="8" fillId="6" borderId="31" xfId="0" applyFont="1" applyFill="1" applyBorder="1" applyAlignment="1" applyProtection="1">
      <alignment horizontal="center"/>
      <protection locked="0" hidden="1"/>
    </xf>
    <xf numFmtId="0" fontId="8" fillId="6" borderId="32" xfId="0" applyFont="1" applyFill="1" applyBorder="1" applyAlignment="1" applyProtection="1">
      <alignment horizontal="center"/>
      <protection locked="0" hidden="1"/>
    </xf>
    <xf numFmtId="166" fontId="19" fillId="7" borderId="12" xfId="0" applyNumberFormat="1" applyFont="1" applyFill="1" applyBorder="1" applyAlignment="1" applyProtection="1">
      <alignment horizontal="center" vertical="center"/>
      <protection locked="0" hidden="1"/>
    </xf>
    <xf numFmtId="0" fontId="18" fillId="7" borderId="25" xfId="0" applyFont="1" applyFill="1" applyBorder="1" applyAlignment="1" applyProtection="1">
      <alignment horizontal="left" vertical="center"/>
      <protection locked="0" hidden="1"/>
    </xf>
    <xf numFmtId="0" fontId="18" fillId="7" borderId="26" xfId="0" applyFont="1" applyFill="1" applyBorder="1" applyAlignment="1" applyProtection="1">
      <alignment horizontal="left" vertical="center"/>
      <protection locked="0" hidden="1"/>
    </xf>
    <xf numFmtId="0" fontId="8" fillId="8" borderId="0" xfId="0" applyFont="1" applyFill="1" applyAlignment="1" applyProtection="1">
      <alignment horizontal="justify" vertical="center" wrapText="1"/>
      <protection hidden="1"/>
    </xf>
    <xf numFmtId="11" fontId="18" fillId="10" borderId="8" xfId="0" applyNumberFormat="1" applyFont="1" applyFill="1" applyBorder="1" applyAlignment="1" applyProtection="1">
      <alignment horizontal="center" vertical="center"/>
      <protection locked="0" hidden="1"/>
    </xf>
    <xf numFmtId="11" fontId="18" fillId="10" borderId="10" xfId="0" applyNumberFormat="1" applyFont="1" applyFill="1" applyBorder="1" applyAlignment="1" applyProtection="1">
      <alignment horizontal="center" vertical="center"/>
      <protection locked="0" hidden="1"/>
    </xf>
    <xf numFmtId="0" fontId="25" fillId="7" borderId="11" xfId="0" applyFont="1" applyFill="1" applyBorder="1" applyAlignment="1" applyProtection="1">
      <alignment horizontal="center" vertical="center"/>
      <protection locked="0" hidden="1"/>
    </xf>
    <xf numFmtId="0" fontId="25" fillId="7" borderId="13" xfId="0" applyFont="1" applyFill="1" applyBorder="1" applyAlignment="1" applyProtection="1">
      <alignment horizontal="center" vertical="center"/>
      <protection locked="0" hidden="1"/>
    </xf>
    <xf numFmtId="2" fontId="22" fillId="5" borderId="11" xfId="0" applyNumberFormat="1" applyFont="1" applyFill="1" applyBorder="1" applyAlignment="1" applyProtection="1">
      <alignment horizontal="center" vertical="center"/>
      <protection hidden="1"/>
    </xf>
    <xf numFmtId="2" fontId="22" fillId="5" borderId="12" xfId="0" applyNumberFormat="1" applyFont="1" applyFill="1" applyBorder="1" applyAlignment="1" applyProtection="1">
      <alignment horizontal="center" vertical="center"/>
      <protection hidden="1"/>
    </xf>
    <xf numFmtId="0" fontId="8" fillId="8" borderId="0" xfId="0" applyFont="1" applyFill="1" applyAlignment="1" applyProtection="1">
      <alignment horizontal="center"/>
      <protection locked="0" hidden="1"/>
    </xf>
    <xf numFmtId="4" fontId="8" fillId="8" borderId="0" xfId="0" applyNumberFormat="1" applyFont="1" applyFill="1" applyBorder="1" applyAlignment="1" applyProtection="1">
      <alignment horizontal="center" vertical="center"/>
      <protection locked="0" hidden="1"/>
    </xf>
    <xf numFmtId="0" fontId="25" fillId="7" borderId="12" xfId="0" applyFont="1" applyFill="1" applyBorder="1" applyAlignment="1" applyProtection="1">
      <alignment horizontal="center" vertical="center"/>
      <protection locked="0" hidden="1"/>
    </xf>
    <xf numFmtId="0" fontId="24" fillId="10" borderId="11" xfId="0" applyFont="1" applyFill="1" applyBorder="1" applyAlignment="1" applyProtection="1">
      <alignment horizontal="left"/>
      <protection hidden="1"/>
    </xf>
    <xf numFmtId="0" fontId="24" fillId="10" borderId="13" xfId="0" applyFont="1" applyFill="1" applyBorder="1" applyAlignment="1" applyProtection="1">
      <alignment horizontal="left"/>
      <protection hidden="1"/>
    </xf>
    <xf numFmtId="0" fontId="9" fillId="8" borderId="0" xfId="0" applyFont="1" applyFill="1" applyBorder="1" applyAlignment="1" applyProtection="1">
      <alignment horizontal="justify"/>
      <protection locked="0" hidden="1"/>
    </xf>
    <xf numFmtId="0" fontId="23" fillId="9" borderId="11" xfId="0" applyFont="1" applyFill="1" applyBorder="1" applyAlignment="1" applyProtection="1">
      <alignment horizontal="center" vertical="center"/>
      <protection hidden="1"/>
    </xf>
    <xf numFmtId="0" fontId="23" fillId="9" borderId="12" xfId="0" applyFont="1" applyFill="1" applyBorder="1" applyAlignment="1" applyProtection="1">
      <alignment horizontal="center" vertical="center"/>
      <protection hidden="1"/>
    </xf>
    <xf numFmtId="0" fontId="23" fillId="9" borderId="13" xfId="0" applyFont="1" applyFill="1" applyBorder="1" applyAlignment="1" applyProtection="1">
      <alignment horizontal="center" vertical="center"/>
      <protection hidden="1"/>
    </xf>
    <xf numFmtId="0" fontId="8" fillId="8" borderId="0" xfId="0" applyFont="1" applyFill="1" applyAlignment="1" applyProtection="1">
      <alignment horizontal="justify" wrapText="1"/>
      <protection hidden="1"/>
    </xf>
    <xf numFmtId="0" fontId="21" fillId="6" borderId="8" xfId="0" applyFont="1" applyFill="1" applyBorder="1" applyAlignment="1" applyProtection="1">
      <alignment horizontal="left" vertical="center" wrapText="1"/>
      <protection locked="0" hidden="1"/>
    </xf>
    <xf numFmtId="0" fontId="21" fillId="6" borderId="9" xfId="0" applyFont="1" applyFill="1" applyBorder="1" applyAlignment="1" applyProtection="1">
      <alignment horizontal="left" vertical="center" wrapText="1"/>
      <protection locked="0" hidden="1"/>
    </xf>
    <xf numFmtId="0" fontId="21" fillId="6" borderId="10" xfId="0" applyFont="1" applyFill="1" applyBorder="1" applyAlignment="1" applyProtection="1">
      <alignment horizontal="left" vertical="center" wrapText="1"/>
      <protection locked="0" hidden="1"/>
    </xf>
    <xf numFmtId="0" fontId="21" fillId="6" borderId="8" xfId="0" applyFont="1" applyFill="1" applyBorder="1" applyAlignment="1" applyProtection="1">
      <alignment horizontal="left" vertical="center"/>
      <protection locked="0" hidden="1"/>
    </xf>
    <xf numFmtId="0" fontId="21" fillId="6" borderId="9" xfId="0" applyFont="1" applyFill="1" applyBorder="1" applyAlignment="1" applyProtection="1">
      <alignment horizontal="left" vertical="center"/>
      <protection locked="0" hidden="1"/>
    </xf>
    <xf numFmtId="0" fontId="21" fillId="6" borderId="10" xfId="0" applyFont="1" applyFill="1" applyBorder="1" applyAlignment="1" applyProtection="1">
      <alignment horizontal="left" vertical="center"/>
      <protection locked="0" hidden="1"/>
    </xf>
    <xf numFmtId="0" fontId="8" fillId="8" borderId="0" xfId="0" applyFont="1" applyFill="1" applyAlignment="1" applyProtection="1">
      <alignment horizontal="center" vertical="center"/>
      <protection locked="0" hidden="1"/>
    </xf>
    <xf numFmtId="0" fontId="8" fillId="8" borderId="0" xfId="0" applyFont="1" applyFill="1" applyAlignment="1" applyProtection="1">
      <alignment horizontal="right"/>
      <protection locked="0" hidden="1"/>
    </xf>
    <xf numFmtId="0" fontId="8" fillId="8" borderId="1" xfId="0" applyFont="1" applyFill="1" applyBorder="1" applyAlignment="1" applyProtection="1">
      <alignment horizontal="center" vertical="center" wrapText="1"/>
      <protection locked="0" hidden="1"/>
    </xf>
    <xf numFmtId="0" fontId="8" fillId="8" borderId="0" xfId="0" applyFont="1" applyFill="1" applyAlignment="1" applyProtection="1">
      <alignment horizontal="left"/>
      <protection locked="0" hidden="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3" fillId="10" borderId="25"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30"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32" xfId="0" applyFont="1" applyFill="1" applyBorder="1" applyAlignment="1">
      <alignment horizontal="center" vertical="center"/>
    </xf>
    <xf numFmtId="0" fontId="2" fillId="10" borderId="11" xfId="0" applyFont="1" applyFill="1" applyBorder="1" applyAlignment="1">
      <alignment horizontal="center"/>
    </xf>
    <xf numFmtId="0" fontId="2" fillId="10" borderId="13" xfId="0" applyFont="1" applyFill="1" applyBorder="1" applyAlignment="1">
      <alignment horizontal="center"/>
    </xf>
    <xf numFmtId="0" fontId="1" fillId="2" borderId="28" xfId="0" applyFont="1" applyFill="1" applyBorder="1"/>
  </cellXfs>
  <cellStyles count="2">
    <cellStyle name="Hipervínculo" xfId="1" builtinId="8"/>
    <cellStyle name="Normal" xfId="0" builtinId="0"/>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1" i="0" u="none" strike="noStrike" baseline="0">
                <a:solidFill>
                  <a:srgbClr val="000000"/>
                </a:solidFill>
                <a:latin typeface="Arial"/>
                <a:ea typeface="Arial"/>
                <a:cs typeface="Arial"/>
              </a:defRPr>
            </a:pPr>
            <a:r>
              <a:rPr lang="es-ES"/>
              <a:t>Distribución en altura de las Capas</a:t>
            </a:r>
          </a:p>
        </c:rich>
      </c:tx>
      <c:layout>
        <c:manualLayout>
          <c:xMode val="edge"/>
          <c:yMode val="edge"/>
          <c:x val="0.20727237268716023"/>
          <c:y val="2.3474545020715384E-2"/>
        </c:manualLayout>
      </c:layout>
      <c:overlay val="0"/>
      <c:spPr>
        <a:noFill/>
        <a:ln w="25400">
          <a:noFill/>
        </a:ln>
      </c:spPr>
    </c:title>
    <c:autoTitleDeleted val="0"/>
    <c:plotArea>
      <c:layout>
        <c:manualLayout>
          <c:layoutTarget val="inner"/>
          <c:xMode val="edge"/>
          <c:yMode val="edge"/>
          <c:x val="0.13622291021671826"/>
          <c:y val="0.11983471074380166"/>
          <c:w val="0.84829721362229105"/>
          <c:h val="0.84297520661157022"/>
        </c:manualLayout>
      </c:layout>
      <c:barChart>
        <c:barDir val="col"/>
        <c:grouping val="stacked"/>
        <c:varyColors val="0"/>
        <c:ser>
          <c:idx val="2"/>
          <c:order val="0"/>
          <c:tx>
            <c:strRef>
              <c:f>'PAV. RIGIDO'!$B$402</c:f>
              <c:strCache>
                <c:ptCount val="1"/>
                <c:pt idx="0">
                  <c:v>Sub rasante</c:v>
                </c:pt>
              </c:strCache>
            </c:strRef>
          </c:tx>
          <c:spPr>
            <a:blipFill>
              <a:blip xmlns:r="http://schemas.openxmlformats.org/officeDocument/2006/relationships" r:embed="rId1"/>
              <a:tile tx="0" ty="0" sx="100000" sy="100000" flip="none" algn="tl"/>
            </a:blipFill>
            <a:ln>
              <a:solidFill>
                <a:schemeClr val="tx1"/>
              </a:solidFill>
            </a:ln>
          </c:spPr>
          <c:invertIfNegative val="0"/>
          <c:dLbls>
            <c:spPr>
              <a:solidFill>
                <a:schemeClr val="bg1"/>
              </a:solidFill>
            </c:spPr>
            <c:txPr>
              <a:bodyPr/>
              <a:lstStyle/>
              <a:p>
                <a:pPr algn="ctr">
                  <a:defRPr lang="es-ES" sz="800" b="0" i="0" u="none" strike="noStrike" kern="1200" baseline="0">
                    <a:solidFill>
                      <a:srgbClr val="000000"/>
                    </a:solidFill>
                    <a:latin typeface="Arial"/>
                    <a:ea typeface="Arial"/>
                    <a:cs typeface="Arial"/>
                  </a:defRPr>
                </a:pPr>
                <a:endParaRPr lang="es-P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'PAV. RIGIDO'!$G$402</c:f>
              <c:numCache>
                <c:formatCode>General</c:formatCode>
                <c:ptCount val="1"/>
                <c:pt idx="0">
                  <c:v>30</c:v>
                </c:pt>
              </c:numCache>
            </c:numRef>
          </c:val>
          <c:extLst>
            <c:ext xmlns:c16="http://schemas.microsoft.com/office/drawing/2014/chart" uri="{C3380CC4-5D6E-409C-BE32-E72D297353CC}">
              <c16:uniqueId val="{00000000-CC22-496B-82C4-FDDF6E050D67}"/>
            </c:ext>
          </c:extLst>
        </c:ser>
        <c:ser>
          <c:idx val="0"/>
          <c:order val="1"/>
          <c:tx>
            <c:v>Sub-base</c:v>
          </c:tx>
          <c:spPr>
            <a:blipFill>
              <a:blip xmlns:r="http://schemas.openxmlformats.org/officeDocument/2006/relationships" r:embed="rId2"/>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CC22-496B-82C4-FDDF6E050D67}"/>
              </c:ext>
            </c:extLst>
          </c:dPt>
          <c:dLbls>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P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'PAV. RIGIDO'!$G$401</c:f>
              <c:numCache>
                <c:formatCode>General</c:formatCode>
                <c:ptCount val="1"/>
                <c:pt idx="0">
                  <c:v>20</c:v>
                </c:pt>
              </c:numCache>
            </c:numRef>
          </c:val>
          <c:extLst>
            <c:ext xmlns:c16="http://schemas.microsoft.com/office/drawing/2014/chart" uri="{C3380CC4-5D6E-409C-BE32-E72D297353CC}">
              <c16:uniqueId val="{00000002-CC22-496B-82C4-FDDF6E050D67}"/>
            </c:ext>
          </c:extLst>
        </c:ser>
        <c:ser>
          <c:idx val="1"/>
          <c:order val="2"/>
          <c:tx>
            <c:v>Hormigón</c:v>
          </c:tx>
          <c:spPr>
            <a:blipFill>
              <a:blip xmlns:r="http://schemas.openxmlformats.org/officeDocument/2006/relationships" r:embed="rId3"/>
              <a:tile tx="0" ty="0" sx="100000" sy="100000" flip="none" algn="tl"/>
            </a:blipFill>
            <a:ln w="12700">
              <a:solidFill>
                <a:srgbClr val="000000"/>
              </a:solidFill>
              <a:prstDash val="solid"/>
            </a:ln>
          </c:spPr>
          <c:invertIfNegative val="0"/>
          <c:dLbls>
            <c:dLbl>
              <c:idx val="0"/>
              <c:tx>
                <c:rich>
                  <a:bodyPr/>
                  <a:lstStyle/>
                  <a:p>
                    <a:r>
                      <a:rPr lang="en-US"/>
                      <a:t>Losa</a:t>
                    </a:r>
                    <a:r>
                      <a:rPr lang="en-US" baseline="0"/>
                      <a:t> de Concreto</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CC22-496B-82C4-FDDF6E050D67}"/>
                </c:ext>
              </c:extLst>
            </c:dLbl>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P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'PAV. RIGIDO'!$G$400</c:f>
              <c:numCache>
                <c:formatCode>General</c:formatCode>
                <c:ptCount val="1"/>
                <c:pt idx="0">
                  <c:v>20</c:v>
                </c:pt>
              </c:numCache>
            </c:numRef>
          </c:val>
          <c:extLst>
            <c:ext xmlns:c16="http://schemas.microsoft.com/office/drawing/2014/chart" uri="{C3380CC4-5D6E-409C-BE32-E72D297353CC}">
              <c16:uniqueId val="{00000004-CC22-496B-82C4-FDDF6E050D67}"/>
            </c:ext>
          </c:extLst>
        </c:ser>
        <c:dLbls>
          <c:showLegendKey val="0"/>
          <c:showVal val="0"/>
          <c:showCatName val="0"/>
          <c:showSerName val="0"/>
          <c:showPercent val="0"/>
          <c:showBubbleSize val="0"/>
        </c:dLbls>
        <c:gapWidth val="150"/>
        <c:overlap val="100"/>
        <c:axId val="305109872"/>
        <c:axId val="305101272"/>
      </c:barChart>
      <c:catAx>
        <c:axId val="305109872"/>
        <c:scaling>
          <c:orientation val="minMax"/>
        </c:scaling>
        <c:delete val="1"/>
        <c:axPos val="b"/>
        <c:majorTickMark val="out"/>
        <c:minorTickMark val="none"/>
        <c:tickLblPos val="nextTo"/>
        <c:crossAx val="305101272"/>
        <c:crosses val="autoZero"/>
        <c:auto val="1"/>
        <c:lblAlgn val="ctr"/>
        <c:lblOffset val="100"/>
        <c:noMultiLvlLbl val="0"/>
      </c:catAx>
      <c:valAx>
        <c:axId val="3051012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s-ES"/>
                  <a:t>Altura (cm.)</a:t>
                </a:r>
              </a:p>
            </c:rich>
          </c:tx>
          <c:layout>
            <c:manualLayout>
              <c:xMode val="edge"/>
              <c:yMode val="edge"/>
              <c:x val="1.8181906828209939E-2"/>
              <c:y val="0.366198997852541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PE"/>
          </a:p>
        </c:txPr>
        <c:crossAx val="305109872"/>
        <c:crosses val="autoZero"/>
        <c:crossBetween val="between"/>
        <c:min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s-PE"/>
    </a:p>
  </c:txPr>
  <c:printSettings>
    <c:headerFooter alignWithMargins="0"/>
    <c:pageMargins b="1" l="0.75000000000000022" r="0.75000000000000022" t="1" header="0" footer="0"/>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4</xdr:col>
      <xdr:colOff>323850</xdr:colOff>
      <xdr:row>197</xdr:row>
      <xdr:rowOff>0</xdr:rowOff>
    </xdr:from>
    <xdr:to>
      <xdr:col>4</xdr:col>
      <xdr:colOff>428625</xdr:colOff>
      <xdr:row>197</xdr:row>
      <xdr:rowOff>28575</xdr:rowOff>
    </xdr:to>
    <xdr:sp macro="" textlink="">
      <xdr:nvSpPr>
        <xdr:cNvPr id="106767" name="Text Box 15">
          <a:extLst>
            <a:ext uri="{FF2B5EF4-FFF2-40B4-BE49-F238E27FC236}">
              <a16:creationId xmlns:a16="http://schemas.microsoft.com/office/drawing/2014/main" id="{00000000-0008-0000-0000-00000FA10100}"/>
            </a:ext>
          </a:extLst>
        </xdr:cNvPr>
        <xdr:cNvSpPr txBox="1">
          <a:spLocks noChangeArrowheads="1"/>
        </xdr:cNvSpPr>
      </xdr:nvSpPr>
      <xdr:spPr bwMode="auto">
        <a:xfrm>
          <a:off x="2009775" y="76342875"/>
          <a:ext cx="1047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203</xdr:row>
      <xdr:rowOff>9525</xdr:rowOff>
    </xdr:from>
    <xdr:to>
      <xdr:col>14</xdr:col>
      <xdr:colOff>142317</xdr:colOff>
      <xdr:row>203</xdr:row>
      <xdr:rowOff>47625</xdr:rowOff>
    </xdr:to>
    <xdr:sp macro="" textlink="">
      <xdr:nvSpPr>
        <xdr:cNvPr id="106768" name="Text Box 36">
          <a:extLst>
            <a:ext uri="{FF2B5EF4-FFF2-40B4-BE49-F238E27FC236}">
              <a16:creationId xmlns:a16="http://schemas.microsoft.com/office/drawing/2014/main" id="{00000000-0008-0000-0000-000010A10100}"/>
            </a:ext>
          </a:extLst>
        </xdr:cNvPr>
        <xdr:cNvSpPr txBox="1">
          <a:spLocks noChangeArrowheads="1"/>
        </xdr:cNvSpPr>
      </xdr:nvSpPr>
      <xdr:spPr bwMode="auto">
        <a:xfrm>
          <a:off x="19050" y="77266800"/>
          <a:ext cx="64198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111374</xdr:colOff>
      <xdr:row>3</xdr:row>
      <xdr:rowOff>87616</xdr:rowOff>
    </xdr:from>
    <xdr:to>
      <xdr:col>11</xdr:col>
      <xdr:colOff>50799</xdr:colOff>
      <xdr:row>5</xdr:row>
      <xdr:rowOff>146050</xdr:rowOff>
    </xdr:to>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1375024" y="621016"/>
          <a:ext cx="4035175" cy="414034"/>
        </a:xfrm>
        <a:prstGeom prst="rect">
          <a:avLst/>
        </a:prstGeom>
        <a:ln/>
      </xdr:spPr>
      <xdr:style>
        <a:lnRef idx="0">
          <a:schemeClr val="dk1"/>
        </a:lnRef>
        <a:fillRef idx="3">
          <a:schemeClr val="dk1"/>
        </a:fillRef>
        <a:effectRef idx="3">
          <a:schemeClr val="dk1"/>
        </a:effectRef>
        <a:fontRef idx="minor">
          <a:schemeClr val="lt1"/>
        </a:fontRef>
      </xdr:style>
      <xdr:txBody>
        <a:bodyPr vertOverflow="clip" wrap="square" rtlCol="0" anchor="ctr"/>
        <a:lstStyle/>
        <a:p>
          <a:pPr algn="ctr"/>
          <a:r>
            <a:rPr lang="es-ES" sz="1400" b="1" i="0" u="none">
              <a:latin typeface="Arial" pitchFamily="34" charset="0"/>
              <a:cs typeface="Arial" pitchFamily="34" charset="0"/>
            </a:rPr>
            <a:t>DISEÑO DE PAVIMENTO</a:t>
          </a:r>
          <a:r>
            <a:rPr lang="es-ES" sz="1400" b="1" i="0" u="none" baseline="0">
              <a:latin typeface="Arial" pitchFamily="34" charset="0"/>
              <a:cs typeface="Arial" pitchFamily="34" charset="0"/>
            </a:rPr>
            <a:t> RÍGIDO</a:t>
          </a:r>
        </a:p>
      </xdr:txBody>
    </xdr:sp>
    <xdr:clientData/>
  </xdr:twoCellAnchor>
  <xdr:twoCellAnchor>
    <xdr:from>
      <xdr:col>6</xdr:col>
      <xdr:colOff>447675</xdr:colOff>
      <xdr:row>398</xdr:row>
      <xdr:rowOff>0</xdr:rowOff>
    </xdr:from>
    <xdr:to>
      <xdr:col>12</xdr:col>
      <xdr:colOff>419100</xdr:colOff>
      <xdr:row>411</xdr:row>
      <xdr:rowOff>152400</xdr:rowOff>
    </xdr:to>
    <xdr:graphicFrame macro="">
      <xdr:nvGraphicFramePr>
        <xdr:cNvPr id="106774" name="Chart 3">
          <a:extLst>
            <a:ext uri="{FF2B5EF4-FFF2-40B4-BE49-F238E27FC236}">
              <a16:creationId xmlns:a16="http://schemas.microsoft.com/office/drawing/2014/main" id="{00000000-0008-0000-0000-000016A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390525</xdr:colOff>
      <xdr:row>389</xdr:row>
      <xdr:rowOff>266700</xdr:rowOff>
    </xdr:from>
    <xdr:to>
      <xdr:col>12</xdr:col>
      <xdr:colOff>85725</xdr:colOff>
      <xdr:row>390</xdr:row>
      <xdr:rowOff>180975</xdr:rowOff>
    </xdr:to>
    <xdr:sp macro="" textlink="">
      <xdr:nvSpPr>
        <xdr:cNvPr id="16" name="15 Llamada con línea 2">
          <a:extLst>
            <a:ext uri="{FF2B5EF4-FFF2-40B4-BE49-F238E27FC236}">
              <a16:creationId xmlns:a16="http://schemas.microsoft.com/office/drawing/2014/main" id="{00000000-0008-0000-0000-000010000000}"/>
            </a:ext>
          </a:extLst>
        </xdr:cNvPr>
        <xdr:cNvSpPr/>
      </xdr:nvSpPr>
      <xdr:spPr bwMode="auto">
        <a:xfrm>
          <a:off x="4362450" y="119300625"/>
          <a:ext cx="1066800" cy="295275"/>
        </a:xfrm>
        <a:prstGeom prst="borderCallout2">
          <a:avLst>
            <a:gd name="adj1" fmla="val 49976"/>
            <a:gd name="adj2" fmla="val -3478"/>
            <a:gd name="adj3" fmla="val 48750"/>
            <a:gd name="adj4" fmla="val -39655"/>
            <a:gd name="adj5" fmla="val 176887"/>
            <a:gd name="adj6" fmla="val -15860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rtl="0">
            <a:defRPr sz="1000"/>
          </a:pPr>
          <a:r>
            <a:rPr lang="es-ES" sz="900" b="0" i="0" u="none" strike="noStrike" baseline="0">
              <a:solidFill>
                <a:srgbClr val="000000"/>
              </a:solidFill>
              <a:latin typeface="Arial"/>
              <a:cs typeface="Arial"/>
            </a:rPr>
            <a:t>f ' c = 210 kg/cm2</a:t>
          </a:r>
        </a:p>
      </xdr:txBody>
    </xdr:sp>
    <xdr:clientData/>
  </xdr:twoCellAnchor>
  <xdr:twoCellAnchor>
    <xdr:from>
      <xdr:col>6</xdr:col>
      <xdr:colOff>57150</xdr:colOff>
      <xdr:row>388</xdr:row>
      <xdr:rowOff>28575</xdr:rowOff>
    </xdr:from>
    <xdr:to>
      <xdr:col>6</xdr:col>
      <xdr:colOff>66675</xdr:colOff>
      <xdr:row>391</xdr:row>
      <xdr:rowOff>47625</xdr:rowOff>
    </xdr:to>
    <xdr:cxnSp macro="">
      <xdr:nvCxnSpPr>
        <xdr:cNvPr id="106776" name="17 Conector recto">
          <a:extLst>
            <a:ext uri="{FF2B5EF4-FFF2-40B4-BE49-F238E27FC236}">
              <a16:creationId xmlns:a16="http://schemas.microsoft.com/office/drawing/2014/main" id="{00000000-0008-0000-0000-000018A10100}"/>
            </a:ext>
          </a:extLst>
        </xdr:cNvPr>
        <xdr:cNvCxnSpPr>
          <a:cxnSpLocks noChangeShapeType="1"/>
        </xdr:cNvCxnSpPr>
      </xdr:nvCxnSpPr>
      <xdr:spPr bwMode="auto">
        <a:xfrm rot="16200000" flipV="1">
          <a:off x="2662238" y="82329337"/>
          <a:ext cx="0" cy="9525"/>
        </a:xfrm>
        <a:prstGeom prst="line">
          <a:avLst/>
        </a:prstGeom>
        <a:noFill/>
        <a:ln w="12700" algn="ctr">
          <a:solidFill>
            <a:srgbClr val="C00000">
              <a:alpha val="98822"/>
            </a:srgbClr>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76200</xdr:colOff>
      <xdr:row>388</xdr:row>
      <xdr:rowOff>28575</xdr:rowOff>
    </xdr:from>
    <xdr:to>
      <xdr:col>6</xdr:col>
      <xdr:colOff>47625</xdr:colOff>
      <xdr:row>388</xdr:row>
      <xdr:rowOff>28575</xdr:rowOff>
    </xdr:to>
    <xdr:cxnSp macro="">
      <xdr:nvCxnSpPr>
        <xdr:cNvPr id="106777" name="19 Conector recto">
          <a:extLst>
            <a:ext uri="{FF2B5EF4-FFF2-40B4-BE49-F238E27FC236}">
              <a16:creationId xmlns:a16="http://schemas.microsoft.com/office/drawing/2014/main" id="{00000000-0008-0000-0000-000019A10100}"/>
            </a:ext>
          </a:extLst>
        </xdr:cNvPr>
        <xdr:cNvCxnSpPr>
          <a:cxnSpLocks noChangeShapeType="1"/>
        </xdr:cNvCxnSpPr>
      </xdr:nvCxnSpPr>
      <xdr:spPr bwMode="auto">
        <a:xfrm rot="10800000">
          <a:off x="1762125" y="82334100"/>
          <a:ext cx="885825" cy="0"/>
        </a:xfrm>
        <a:prstGeom prst="line">
          <a:avLst/>
        </a:prstGeom>
        <a:noFill/>
        <a:ln w="12700" algn="ctr">
          <a:solidFill>
            <a:srgbClr val="C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386</xdr:row>
      <xdr:rowOff>371475</xdr:rowOff>
    </xdr:from>
    <xdr:to>
      <xdr:col>3</xdr:col>
      <xdr:colOff>361950</xdr:colOff>
      <xdr:row>391</xdr:row>
      <xdr:rowOff>28575</xdr:rowOff>
    </xdr:to>
    <xdr:sp macro="" textlink="">
      <xdr:nvSpPr>
        <xdr:cNvPr id="21" name="20 Rectángulo">
          <a:extLst>
            <a:ext uri="{FF2B5EF4-FFF2-40B4-BE49-F238E27FC236}">
              <a16:creationId xmlns:a16="http://schemas.microsoft.com/office/drawing/2014/main" id="{00000000-0008-0000-0000-000015000000}"/>
            </a:ext>
          </a:extLst>
        </xdr:cNvPr>
        <xdr:cNvSpPr/>
      </xdr:nvSpPr>
      <xdr:spPr bwMode="auto">
        <a:xfrm>
          <a:off x="1381125" y="118262400"/>
          <a:ext cx="209550" cy="15621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vert="vert270" wrap="square" lIns="18288" tIns="0" rIns="0" bIns="0" rtlCol="0" anchor="ctr" upright="1"/>
        <a:lstStyle/>
        <a:p>
          <a:pPr algn="ctr"/>
          <a:r>
            <a:rPr lang="es-ES" sz="900">
              <a:latin typeface="Arial" pitchFamily="34" charset="0"/>
              <a:cs typeface="Arial" pitchFamily="34" charset="0"/>
            </a:rPr>
            <a:t>Módulo</a:t>
          </a:r>
          <a:r>
            <a:rPr lang="es-ES" sz="900" baseline="0">
              <a:latin typeface="Arial" pitchFamily="34" charset="0"/>
              <a:cs typeface="Arial" pitchFamily="34" charset="0"/>
            </a:rPr>
            <a:t> de rotura Kg/cm2</a:t>
          </a:r>
          <a:endParaRPr lang="es-ES" sz="9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1</xdr:col>
          <xdr:colOff>289560</xdr:colOff>
          <xdr:row>19</xdr:row>
          <xdr:rowOff>129540</xdr:rowOff>
        </xdr:from>
        <xdr:to>
          <xdr:col>10</xdr:col>
          <xdr:colOff>434340</xdr:colOff>
          <xdr:row>23</xdr:row>
          <xdr:rowOff>152400</xdr:rowOff>
        </xdr:to>
        <xdr:sp macro="" textlink="">
          <xdr:nvSpPr>
            <xdr:cNvPr id="1271" name="Object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solidFill>
              <a:srgbClr val="F38D39"/>
            </a:solidFill>
            <a:ln w="9525">
              <a:solidFill>
                <a:srgbClr val="3F3F3F"/>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24</xdr:row>
          <xdr:rowOff>83820</xdr:rowOff>
        </xdr:from>
        <xdr:to>
          <xdr:col>10</xdr:col>
          <xdr:colOff>419100</xdr:colOff>
          <xdr:row>28</xdr:row>
          <xdr:rowOff>106680</xdr:rowOff>
        </xdr:to>
        <xdr:sp macro="" textlink="">
          <xdr:nvSpPr>
            <xdr:cNvPr id="1272" name="Object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solidFill>
              <a:srgbClr val="F79646"/>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327660</xdr:colOff>
          <xdr:row>201</xdr:row>
          <xdr:rowOff>7620</xdr:rowOff>
        </xdr:from>
        <xdr:to>
          <xdr:col>9</xdr:col>
          <xdr:colOff>411480</xdr:colOff>
          <xdr:row>205</xdr:row>
          <xdr:rowOff>22860</xdr:rowOff>
        </xdr:to>
        <xdr:sp macro="" textlink="">
          <xdr:nvSpPr>
            <xdr:cNvPr id="1309" name="Object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solidFill>
              <a:srgbClr val="FAC08F"/>
            </a:solidFill>
            <a:ln w="9525">
              <a:solidFill>
                <a:srgbClr val="262626"/>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274320</xdr:colOff>
          <xdr:row>219</xdr:row>
          <xdr:rowOff>15240</xdr:rowOff>
        </xdr:from>
        <xdr:to>
          <xdr:col>6</xdr:col>
          <xdr:colOff>274320</xdr:colOff>
          <xdr:row>225</xdr:row>
          <xdr:rowOff>121920</xdr:rowOff>
        </xdr:to>
        <xdr:sp macro="" textlink="">
          <xdr:nvSpPr>
            <xdr:cNvPr id="1310" name="Object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solidFill>
              <a:srgbClr val="FAC08F"/>
            </a:solidFill>
            <a:ln w="9525">
              <a:solidFill>
                <a:srgbClr val="262626"/>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215</xdr:row>
          <xdr:rowOff>121920</xdr:rowOff>
        </xdr:from>
        <xdr:to>
          <xdr:col>4</xdr:col>
          <xdr:colOff>388620</xdr:colOff>
          <xdr:row>217</xdr:row>
          <xdr:rowOff>45720</xdr:rowOff>
        </xdr:to>
        <xdr:sp macro="" textlink="">
          <xdr:nvSpPr>
            <xdr:cNvPr id="1315" name="Object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solidFill>
              <a:srgbClr val="FAC08F"/>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207</xdr:row>
          <xdr:rowOff>68580</xdr:rowOff>
        </xdr:from>
        <xdr:to>
          <xdr:col>10</xdr:col>
          <xdr:colOff>45720</xdr:colOff>
          <xdr:row>210</xdr:row>
          <xdr:rowOff>160020</xdr:rowOff>
        </xdr:to>
        <xdr:sp macro="" textlink="">
          <xdr:nvSpPr>
            <xdr:cNvPr id="1317" name="Object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solidFill>
              <a:srgbClr val="FAC08F"/>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274320</xdr:colOff>
          <xdr:row>225</xdr:row>
          <xdr:rowOff>160020</xdr:rowOff>
        </xdr:from>
        <xdr:to>
          <xdr:col>9</xdr:col>
          <xdr:colOff>350520</xdr:colOff>
          <xdr:row>231</xdr:row>
          <xdr:rowOff>160020</xdr:rowOff>
        </xdr:to>
        <xdr:sp macro="" textlink="">
          <xdr:nvSpPr>
            <xdr:cNvPr id="1318" name="Object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solidFill>
              <a:srgbClr val="FAC08F"/>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56</xdr:row>
          <xdr:rowOff>91440</xdr:rowOff>
        </xdr:from>
        <xdr:to>
          <xdr:col>5</xdr:col>
          <xdr:colOff>45720</xdr:colOff>
          <xdr:row>57</xdr:row>
          <xdr:rowOff>167640</xdr:rowOff>
        </xdr:to>
        <xdr:sp macro="" textlink="">
          <xdr:nvSpPr>
            <xdr:cNvPr id="1408" name="Object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259080</xdr:colOff>
          <xdr:row>235</xdr:row>
          <xdr:rowOff>0</xdr:rowOff>
        </xdr:from>
        <xdr:to>
          <xdr:col>4</xdr:col>
          <xdr:colOff>144780</xdr:colOff>
          <xdr:row>235</xdr:row>
          <xdr:rowOff>0</xdr:rowOff>
        </xdr:to>
        <xdr:sp macro="" textlink="">
          <xdr:nvSpPr>
            <xdr:cNvPr id="1963" name="Object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w="9525">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xdr:colOff>
          <xdr:row>235</xdr:row>
          <xdr:rowOff>0</xdr:rowOff>
        </xdr:from>
        <xdr:to>
          <xdr:col>5</xdr:col>
          <xdr:colOff>342900</xdr:colOff>
          <xdr:row>235</xdr:row>
          <xdr:rowOff>0</xdr:rowOff>
        </xdr:to>
        <xdr:sp macro="" textlink="">
          <xdr:nvSpPr>
            <xdr:cNvPr id="1975" name="Object 951" hidden="1">
              <a:extLst>
                <a:ext uri="{63B3BB69-23CF-44E3-9099-C40C66FF867C}">
                  <a14:compatExt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w="9525">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342900</xdr:colOff>
      <xdr:row>5</xdr:row>
      <xdr:rowOff>247650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36650" cy="1136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oleObject" Target="../embeddings/oleObject5.bin"/><Relationship Id="rId18" Type="http://schemas.openxmlformats.org/officeDocument/2006/relationships/image" Target="../media/image7.emf"/><Relationship Id="rId3" Type="http://schemas.openxmlformats.org/officeDocument/2006/relationships/drawing" Target="../drawings/drawing1.xml"/><Relationship Id="rId21" Type="http://schemas.openxmlformats.org/officeDocument/2006/relationships/oleObject" Target="../embeddings/oleObject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hyperlink" Target="https://www.youtube.com/channel/UCYc0YXDmLAw01_83l44b_pg" TargetMode="External"/><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10" Type="http://schemas.openxmlformats.org/officeDocument/2006/relationships/image" Target="../media/image3.emf"/><Relationship Id="rId19" Type="http://schemas.openxmlformats.org/officeDocument/2006/relationships/oleObject" Target="../embeddings/oleObject8.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425"/>
  <sheetViews>
    <sheetView showGridLines="0" tabSelected="1" view="pageBreakPreview" topLeftCell="A223" zoomScale="120" zoomScaleNormal="59" zoomScaleSheetLayoutView="120" zoomScalePageLayoutView="89" workbookViewId="0">
      <selection activeCell="D401" sqref="D401"/>
    </sheetView>
  </sheetViews>
  <sheetFormatPr baseColWidth="10" defaultColWidth="11.44140625" defaultRowHeight="13.8" x14ac:dyDescent="0.3"/>
  <cols>
    <col min="1" max="1" width="5.6640625" style="25" customWidth="1"/>
    <col min="2" max="2" width="5.88671875" style="25" customWidth="1"/>
    <col min="3" max="5" width="6.88671875" style="25" customWidth="1"/>
    <col min="6" max="6" width="8.21875" style="25" customWidth="1"/>
    <col min="7" max="7" width="7.6640625" style="25" customWidth="1"/>
    <col min="8" max="8" width="10.33203125" style="25" customWidth="1"/>
    <col min="9" max="13" width="6.88671875" style="25" customWidth="1"/>
    <col min="14" max="14" width="1.77734375" style="141" customWidth="1"/>
    <col min="15" max="15" width="8.88671875" style="24" customWidth="1"/>
    <col min="16" max="16" width="6.109375" style="24" customWidth="1"/>
    <col min="17" max="17" width="7.5546875" style="24" customWidth="1"/>
    <col min="18" max="16384" width="11.44140625" style="24"/>
  </cols>
  <sheetData>
    <row r="1" spans="1:14" ht="13.8" customHeight="1" x14ac:dyDescent="0.3">
      <c r="A1" s="142"/>
      <c r="B1" s="142"/>
      <c r="C1" s="142"/>
      <c r="D1" s="143"/>
      <c r="E1" s="143"/>
      <c r="F1" s="143"/>
      <c r="G1" s="143"/>
      <c r="H1" s="143"/>
      <c r="I1" s="143"/>
      <c r="J1" s="143"/>
      <c r="K1" s="143"/>
      <c r="L1" s="143"/>
      <c r="M1" s="143"/>
      <c r="N1" s="143"/>
    </row>
    <row r="2" spans="1:14" ht="13.8" customHeight="1" x14ac:dyDescent="0.3">
      <c r="A2" s="142"/>
      <c r="B2" s="142"/>
      <c r="C2" s="142"/>
      <c r="D2" s="143"/>
      <c r="E2" s="143"/>
      <c r="F2" s="143"/>
      <c r="G2" s="143"/>
      <c r="H2" s="143"/>
      <c r="I2" s="143"/>
      <c r="J2" s="143"/>
      <c r="K2" s="143"/>
      <c r="L2" s="143"/>
      <c r="M2" s="143"/>
      <c r="N2" s="143"/>
    </row>
    <row r="3" spans="1:14" ht="13.8" customHeight="1" x14ac:dyDescent="0.3">
      <c r="A3" s="142"/>
      <c r="B3" s="142"/>
      <c r="C3" s="142"/>
      <c r="D3" s="143"/>
      <c r="E3" s="143"/>
      <c r="F3" s="143"/>
      <c r="G3" s="143"/>
      <c r="H3" s="143"/>
      <c r="I3" s="143"/>
      <c r="J3" s="143"/>
      <c r="K3" s="143"/>
      <c r="L3" s="143"/>
      <c r="M3" s="143"/>
      <c r="N3" s="143"/>
    </row>
    <row r="4" spans="1:14" x14ac:dyDescent="0.3">
      <c r="A4" s="144"/>
      <c r="B4" s="144"/>
      <c r="C4" s="144"/>
      <c r="D4" s="145"/>
      <c r="E4" s="145"/>
      <c r="F4" s="145"/>
      <c r="G4" s="145"/>
      <c r="H4" s="145"/>
      <c r="I4" s="145"/>
      <c r="J4" s="145"/>
      <c r="K4" s="145"/>
      <c r="L4" s="145"/>
      <c r="M4" s="145"/>
      <c r="N4" s="146"/>
    </row>
    <row r="5" spans="1:14" x14ac:dyDescent="0.3">
      <c r="A5" s="144"/>
      <c r="B5" s="144"/>
      <c r="C5" s="144"/>
      <c r="D5" s="145"/>
      <c r="E5" s="145"/>
      <c r="F5" s="145"/>
      <c r="G5" s="145"/>
      <c r="H5" s="145"/>
      <c r="I5" s="145"/>
      <c r="J5" s="145"/>
      <c r="K5" s="145"/>
      <c r="L5" s="145"/>
      <c r="M5" s="145"/>
      <c r="N5" s="146"/>
    </row>
    <row r="6" spans="1:14" ht="19.8" customHeight="1" x14ac:dyDescent="0.3">
      <c r="A6" s="144"/>
      <c r="B6" s="144"/>
      <c r="C6" s="144"/>
      <c r="D6" s="145"/>
      <c r="E6" s="145"/>
      <c r="F6" s="145"/>
      <c r="G6" s="145"/>
      <c r="H6" s="145"/>
      <c r="I6" s="145"/>
      <c r="J6" s="145"/>
      <c r="K6" s="145"/>
      <c r="L6" s="145"/>
      <c r="M6" s="145"/>
      <c r="N6" s="146"/>
    </row>
    <row r="7" spans="1:14" ht="15.6" customHeight="1" thickBot="1" x14ac:dyDescent="0.35">
      <c r="A7" s="26"/>
      <c r="B7" s="28"/>
      <c r="C7" s="28"/>
      <c r="D7" s="335"/>
      <c r="E7" s="335"/>
      <c r="F7" s="335"/>
      <c r="G7" s="335"/>
      <c r="H7" s="335"/>
      <c r="I7" s="335"/>
      <c r="J7" s="335"/>
      <c r="K7" s="335"/>
      <c r="L7" s="335"/>
      <c r="M7" s="28"/>
      <c r="N7" s="29"/>
    </row>
    <row r="8" spans="1:14" s="31" customFormat="1" ht="34.200000000000003" customHeight="1" thickBot="1" x14ac:dyDescent="0.3">
      <c r="A8" s="246" t="s">
        <v>0</v>
      </c>
      <c r="B8" s="247"/>
      <c r="C8" s="247"/>
      <c r="D8" s="248"/>
      <c r="E8" s="340" t="s">
        <v>315</v>
      </c>
      <c r="F8" s="341"/>
      <c r="G8" s="341"/>
      <c r="H8" s="341"/>
      <c r="I8" s="341"/>
      <c r="J8" s="341"/>
      <c r="K8" s="341"/>
      <c r="L8" s="341"/>
      <c r="M8" s="342"/>
      <c r="N8" s="30"/>
    </row>
    <row r="9" spans="1:14" s="33" customFormat="1" ht="24" customHeight="1" thickBot="1" x14ac:dyDescent="0.3">
      <c r="A9" s="249" t="s">
        <v>313</v>
      </c>
      <c r="B9" s="250"/>
      <c r="C9" s="250"/>
      <c r="D9" s="251"/>
      <c r="E9" s="343" t="s">
        <v>316</v>
      </c>
      <c r="F9" s="344"/>
      <c r="G9" s="344"/>
      <c r="H9" s="344"/>
      <c r="I9" s="344"/>
      <c r="J9" s="344"/>
      <c r="K9" s="344"/>
      <c r="L9" s="344"/>
      <c r="M9" s="345"/>
      <c r="N9" s="32"/>
    </row>
    <row r="10" spans="1:14" ht="10.5" customHeight="1" thickBot="1" x14ac:dyDescent="0.35">
      <c r="A10" s="147"/>
      <c r="B10" s="145"/>
      <c r="C10" s="148"/>
      <c r="D10" s="148"/>
      <c r="E10" s="148"/>
      <c r="F10" s="148"/>
      <c r="G10" s="148"/>
      <c r="H10" s="148"/>
      <c r="I10" s="148"/>
      <c r="J10" s="148"/>
      <c r="K10" s="148"/>
      <c r="L10" s="148"/>
      <c r="M10" s="148"/>
      <c r="N10" s="146"/>
    </row>
    <row r="11" spans="1:14" ht="18" customHeight="1" thickBot="1" x14ac:dyDescent="0.35">
      <c r="A11" s="145"/>
      <c r="B11" s="149"/>
      <c r="C11" s="149"/>
      <c r="D11" s="149"/>
      <c r="E11" s="336" t="s">
        <v>298</v>
      </c>
      <c r="F11" s="337"/>
      <c r="G11" s="337"/>
      <c r="H11" s="338"/>
      <c r="I11" s="149"/>
      <c r="J11" s="149"/>
      <c r="K11" s="149"/>
      <c r="L11" s="149"/>
      <c r="M11" s="149"/>
      <c r="N11" s="146"/>
    </row>
    <row r="12" spans="1:14" ht="11.25" customHeight="1" x14ac:dyDescent="0.3">
      <c r="A12" s="145"/>
      <c r="B12" s="145"/>
      <c r="C12" s="145"/>
      <c r="D12" s="145"/>
      <c r="E12" s="145"/>
      <c r="F12" s="145"/>
      <c r="G12" s="145"/>
      <c r="H12" s="145"/>
      <c r="I12" s="145"/>
      <c r="J12" s="145"/>
      <c r="K12" s="145"/>
      <c r="L12" s="145"/>
      <c r="M12" s="145"/>
      <c r="N12" s="146"/>
    </row>
    <row r="13" spans="1:14" ht="30" customHeight="1" x14ac:dyDescent="0.3">
      <c r="A13" s="311" t="s">
        <v>299</v>
      </c>
      <c r="B13" s="311"/>
      <c r="C13" s="311"/>
      <c r="D13" s="311"/>
      <c r="E13" s="311"/>
      <c r="F13" s="311"/>
      <c r="G13" s="311"/>
      <c r="H13" s="311"/>
      <c r="I13" s="311"/>
      <c r="J13" s="311"/>
      <c r="K13" s="311"/>
      <c r="L13" s="311"/>
      <c r="M13" s="311"/>
      <c r="N13" s="146"/>
    </row>
    <row r="14" spans="1:14" ht="12.6" customHeight="1" thickBot="1" x14ac:dyDescent="0.35">
      <c r="A14" s="145"/>
      <c r="B14" s="145"/>
      <c r="C14" s="145"/>
      <c r="D14" s="145"/>
      <c r="E14" s="145"/>
      <c r="F14" s="145"/>
      <c r="G14" s="145"/>
      <c r="H14" s="145"/>
      <c r="I14" s="145"/>
      <c r="J14" s="145"/>
      <c r="K14" s="145"/>
      <c r="L14" s="145"/>
      <c r="M14" s="145"/>
      <c r="N14" s="146"/>
    </row>
    <row r="15" spans="1:14" ht="17.399999999999999" customHeight="1" thickBot="1" x14ac:dyDescent="0.35">
      <c r="A15" s="150"/>
      <c r="B15" s="150"/>
      <c r="C15" s="145"/>
      <c r="D15" s="252" t="s">
        <v>143</v>
      </c>
      <c r="E15" s="253"/>
      <c r="F15" s="253"/>
      <c r="G15" s="253"/>
      <c r="H15" s="253"/>
      <c r="I15" s="254"/>
      <c r="J15" s="145"/>
      <c r="K15" s="145"/>
      <c r="L15" s="145"/>
      <c r="M15" s="145"/>
      <c r="N15" s="146"/>
    </row>
    <row r="16" spans="1:14" x14ac:dyDescent="0.3">
      <c r="A16" s="150"/>
      <c r="B16" s="150"/>
      <c r="C16" s="145"/>
      <c r="D16" s="145"/>
      <c r="E16" s="150"/>
      <c r="F16" s="145"/>
      <c r="G16" s="145"/>
      <c r="H16" s="145"/>
      <c r="I16" s="145"/>
      <c r="J16" s="145"/>
      <c r="K16" s="145"/>
      <c r="L16" s="145"/>
      <c r="M16" s="145"/>
      <c r="N16" s="146"/>
    </row>
    <row r="17" spans="1:16" ht="59.25" customHeight="1" x14ac:dyDescent="0.3">
      <c r="A17" s="311" t="s">
        <v>314</v>
      </c>
      <c r="B17" s="311"/>
      <c r="C17" s="311"/>
      <c r="D17" s="311"/>
      <c r="E17" s="311"/>
      <c r="F17" s="311"/>
      <c r="G17" s="311"/>
      <c r="H17" s="311"/>
      <c r="I17" s="311"/>
      <c r="J17" s="311"/>
      <c r="K17" s="311"/>
      <c r="L17" s="311"/>
      <c r="M17" s="311"/>
      <c r="N17" s="146"/>
    </row>
    <row r="18" spans="1:16" ht="14.4" thickBot="1" x14ac:dyDescent="0.35">
      <c r="A18" s="145"/>
      <c r="B18" s="145"/>
      <c r="C18" s="145"/>
      <c r="D18" s="145"/>
      <c r="E18" s="145"/>
      <c r="F18" s="145"/>
      <c r="G18" s="145"/>
      <c r="H18" s="145"/>
      <c r="I18" s="145"/>
      <c r="J18" s="145"/>
      <c r="K18" s="145"/>
      <c r="L18" s="145"/>
      <c r="M18" s="145"/>
      <c r="N18" s="146"/>
    </row>
    <row r="19" spans="1:16" ht="16.8" customHeight="1" thickBot="1" x14ac:dyDescent="0.35">
      <c r="A19" s="150"/>
      <c r="B19" s="150"/>
      <c r="C19" s="145"/>
      <c r="D19" s="252" t="s">
        <v>45</v>
      </c>
      <c r="E19" s="253"/>
      <c r="F19" s="253"/>
      <c r="G19" s="253"/>
      <c r="H19" s="253"/>
      <c r="I19" s="254"/>
      <c r="J19" s="145"/>
      <c r="K19" s="145"/>
      <c r="L19" s="145"/>
      <c r="M19" s="145"/>
      <c r="N19" s="146"/>
    </row>
    <row r="20" spans="1:16" x14ac:dyDescent="0.3">
      <c r="A20" s="150"/>
      <c r="B20" s="150"/>
      <c r="C20" s="150"/>
      <c r="D20" s="150"/>
      <c r="E20" s="150"/>
      <c r="F20" s="150"/>
      <c r="G20" s="150"/>
      <c r="H20" s="145"/>
      <c r="I20" s="145"/>
      <c r="J20" s="145"/>
      <c r="K20" s="145"/>
      <c r="L20" s="145"/>
      <c r="M20" s="145"/>
      <c r="N20" s="146"/>
    </row>
    <row r="21" spans="1:16" x14ac:dyDescent="0.3">
      <c r="A21" s="150"/>
      <c r="B21" s="150"/>
      <c r="C21" s="150"/>
      <c r="D21" s="150"/>
      <c r="E21" s="150"/>
      <c r="F21" s="150"/>
      <c r="G21" s="150"/>
      <c r="H21" s="145"/>
      <c r="I21" s="145"/>
      <c r="J21" s="145"/>
      <c r="K21" s="145"/>
      <c r="L21" s="145"/>
      <c r="M21" s="145"/>
      <c r="N21" s="146"/>
    </row>
    <row r="22" spans="1:16" x14ac:dyDescent="0.3">
      <c r="A22" s="150"/>
      <c r="B22" s="150"/>
      <c r="C22" s="150"/>
      <c r="D22" s="150"/>
      <c r="E22" s="150"/>
      <c r="F22" s="150"/>
      <c r="G22" s="150"/>
      <c r="H22" s="145"/>
      <c r="I22" s="145"/>
      <c r="J22" s="145"/>
      <c r="K22" s="145"/>
      <c r="L22" s="145"/>
      <c r="M22" s="145"/>
      <c r="N22" s="146"/>
      <c r="P22" s="35"/>
    </row>
    <row r="23" spans="1:16" x14ac:dyDescent="0.3">
      <c r="A23" s="150"/>
      <c r="B23" s="150"/>
      <c r="C23" s="150"/>
      <c r="D23" s="150"/>
      <c r="E23" s="150"/>
      <c r="F23" s="150"/>
      <c r="G23" s="150"/>
      <c r="H23" s="145"/>
      <c r="I23" s="145"/>
      <c r="J23" s="145"/>
      <c r="K23" s="145"/>
      <c r="L23" s="145"/>
      <c r="M23" s="145"/>
      <c r="N23" s="146"/>
      <c r="P23" s="35"/>
    </row>
    <row r="24" spans="1:16" x14ac:dyDescent="0.3">
      <c r="A24" s="150"/>
      <c r="B24" s="150"/>
      <c r="C24" s="150"/>
      <c r="D24" s="150"/>
      <c r="E24" s="150"/>
      <c r="F24" s="150"/>
      <c r="G24" s="150"/>
      <c r="H24" s="145"/>
      <c r="I24" s="145"/>
      <c r="J24" s="145"/>
      <c r="K24" s="145"/>
      <c r="L24" s="145"/>
      <c r="M24" s="145"/>
      <c r="N24" s="146"/>
      <c r="P24" s="35"/>
    </row>
    <row r="25" spans="1:16" x14ac:dyDescent="0.3">
      <c r="A25" s="150"/>
      <c r="B25" s="150"/>
      <c r="C25" s="150"/>
      <c r="D25" s="150"/>
      <c r="E25" s="150"/>
      <c r="F25" s="150"/>
      <c r="G25" s="150"/>
      <c r="H25" s="145"/>
      <c r="I25" s="145"/>
      <c r="J25" s="145"/>
      <c r="K25" s="145"/>
      <c r="L25" s="145"/>
      <c r="M25" s="145"/>
      <c r="N25" s="146"/>
      <c r="P25" s="35"/>
    </row>
    <row r="26" spans="1:16" x14ac:dyDescent="0.3">
      <c r="A26" s="150"/>
      <c r="B26" s="150"/>
      <c r="C26" s="150"/>
      <c r="D26" s="150"/>
      <c r="E26" s="150"/>
      <c r="F26" s="150"/>
      <c r="G26" s="150"/>
      <c r="H26" s="145"/>
      <c r="I26" s="145"/>
      <c r="J26" s="145"/>
      <c r="K26" s="145"/>
      <c r="L26" s="145"/>
      <c r="M26" s="145"/>
      <c r="N26" s="146"/>
      <c r="P26" s="35"/>
    </row>
    <row r="27" spans="1:16" x14ac:dyDescent="0.3">
      <c r="A27" s="150"/>
      <c r="B27" s="150"/>
      <c r="C27" s="150"/>
      <c r="D27" s="150"/>
      <c r="E27" s="150"/>
      <c r="F27" s="150"/>
      <c r="G27" s="150"/>
      <c r="H27" s="145"/>
      <c r="I27" s="145"/>
      <c r="J27" s="145"/>
      <c r="K27" s="145"/>
      <c r="L27" s="145"/>
      <c r="M27" s="145"/>
      <c r="N27" s="146"/>
      <c r="P27" s="35"/>
    </row>
    <row r="28" spans="1:16" x14ac:dyDescent="0.3">
      <c r="A28" s="150"/>
      <c r="B28" s="150"/>
      <c r="C28" s="150"/>
      <c r="D28" s="150"/>
      <c r="E28" s="150"/>
      <c r="F28" s="150"/>
      <c r="G28" s="150"/>
      <c r="H28" s="145"/>
      <c r="I28" s="145"/>
      <c r="J28" s="145"/>
      <c r="K28" s="145"/>
      <c r="L28" s="145"/>
      <c r="M28" s="145"/>
      <c r="N28" s="146"/>
      <c r="P28" s="35"/>
    </row>
    <row r="29" spans="1:16" x14ac:dyDescent="0.3">
      <c r="A29" s="150"/>
      <c r="B29" s="150"/>
      <c r="C29" s="150"/>
      <c r="D29" s="150"/>
      <c r="E29" s="150"/>
      <c r="F29" s="150"/>
      <c r="G29" s="150"/>
      <c r="H29" s="145"/>
      <c r="I29" s="145"/>
      <c r="J29" s="145"/>
      <c r="K29" s="145"/>
      <c r="L29" s="145"/>
      <c r="M29" s="145"/>
      <c r="N29" s="146"/>
    </row>
    <row r="30" spans="1:16" ht="14.4" thickBot="1" x14ac:dyDescent="0.35">
      <c r="A30" s="150"/>
      <c r="B30" s="150"/>
      <c r="C30" s="150"/>
      <c r="D30" s="150"/>
      <c r="E30" s="150"/>
      <c r="F30" s="150"/>
      <c r="G30" s="150"/>
      <c r="H30" s="145"/>
      <c r="I30" s="145"/>
      <c r="J30" s="145"/>
      <c r="K30" s="145"/>
      <c r="L30" s="145"/>
      <c r="M30" s="145"/>
      <c r="N30" s="146"/>
    </row>
    <row r="31" spans="1:16" ht="14.4" thickBot="1" x14ac:dyDescent="0.35">
      <c r="A31" s="145"/>
      <c r="B31" s="151" t="s">
        <v>41</v>
      </c>
      <c r="C31" s="145"/>
      <c r="D31" s="150"/>
      <c r="E31" s="150"/>
      <c r="F31" s="150"/>
      <c r="G31" s="150"/>
      <c r="H31" s="145"/>
      <c r="I31" s="145"/>
      <c r="J31" s="145"/>
      <c r="K31" s="145"/>
      <c r="L31" s="145"/>
      <c r="M31" s="145"/>
      <c r="N31" s="146"/>
    </row>
    <row r="32" spans="1:16" x14ac:dyDescent="0.3">
      <c r="A32" s="145"/>
      <c r="B32" s="152" t="s">
        <v>46</v>
      </c>
      <c r="C32" s="255" t="s">
        <v>62</v>
      </c>
      <c r="D32" s="256"/>
      <c r="E32" s="256"/>
      <c r="F32" s="256"/>
      <c r="G32" s="256"/>
      <c r="H32" s="257"/>
      <c r="I32" s="145"/>
      <c r="J32" s="145"/>
      <c r="K32" s="145"/>
      <c r="L32" s="145"/>
      <c r="M32" s="145"/>
      <c r="N32" s="146"/>
    </row>
    <row r="33" spans="1:14" x14ac:dyDescent="0.3">
      <c r="A33" s="145"/>
      <c r="B33" s="153" t="s">
        <v>61</v>
      </c>
      <c r="C33" s="258" t="s">
        <v>47</v>
      </c>
      <c r="D33" s="259"/>
      <c r="E33" s="259"/>
      <c r="F33" s="259"/>
      <c r="G33" s="259"/>
      <c r="H33" s="260"/>
      <c r="I33" s="145"/>
      <c r="J33" s="145"/>
      <c r="K33" s="145"/>
      <c r="L33" s="145"/>
      <c r="M33" s="145"/>
      <c r="N33" s="146"/>
    </row>
    <row r="34" spans="1:14" x14ac:dyDescent="0.3">
      <c r="A34" s="145"/>
      <c r="B34" s="153" t="s">
        <v>48</v>
      </c>
      <c r="C34" s="258" t="s">
        <v>49</v>
      </c>
      <c r="D34" s="259"/>
      <c r="E34" s="259"/>
      <c r="F34" s="259"/>
      <c r="G34" s="259"/>
      <c r="H34" s="260"/>
      <c r="I34" s="145"/>
      <c r="J34" s="145"/>
      <c r="K34" s="145"/>
      <c r="L34" s="145"/>
      <c r="M34" s="145"/>
      <c r="N34" s="146"/>
    </row>
    <row r="35" spans="1:14" x14ac:dyDescent="0.3">
      <c r="A35" s="145"/>
      <c r="B35" s="153" t="s">
        <v>50</v>
      </c>
      <c r="C35" s="258" t="s">
        <v>51</v>
      </c>
      <c r="D35" s="259"/>
      <c r="E35" s="259"/>
      <c r="F35" s="259"/>
      <c r="G35" s="259"/>
      <c r="H35" s="260"/>
      <c r="I35" s="145"/>
      <c r="J35" s="145"/>
      <c r="K35" s="145"/>
      <c r="L35" s="145"/>
      <c r="M35" s="145"/>
      <c r="N35" s="146"/>
    </row>
    <row r="36" spans="1:14" x14ac:dyDescent="0.3">
      <c r="A36" s="145"/>
      <c r="B36" s="153" t="s">
        <v>52</v>
      </c>
      <c r="C36" s="261" t="s">
        <v>63</v>
      </c>
      <c r="D36" s="262"/>
      <c r="E36" s="262"/>
      <c r="F36" s="262"/>
      <c r="G36" s="262"/>
      <c r="H36" s="263"/>
      <c r="I36" s="145"/>
      <c r="J36" s="145"/>
      <c r="K36" s="145"/>
      <c r="L36" s="145"/>
      <c r="M36" s="145"/>
      <c r="N36" s="146"/>
    </row>
    <row r="37" spans="1:14" x14ac:dyDescent="0.3">
      <c r="A37" s="145"/>
      <c r="B37" s="153" t="s">
        <v>64</v>
      </c>
      <c r="C37" s="261" t="s">
        <v>65</v>
      </c>
      <c r="D37" s="262"/>
      <c r="E37" s="262"/>
      <c r="F37" s="262"/>
      <c r="G37" s="262"/>
      <c r="H37" s="263"/>
      <c r="I37" s="145"/>
      <c r="J37" s="145"/>
      <c r="K37" s="145"/>
      <c r="L37" s="145"/>
      <c r="M37" s="145"/>
      <c r="N37" s="146"/>
    </row>
    <row r="38" spans="1:14" x14ac:dyDescent="0.3">
      <c r="A38" s="145"/>
      <c r="B38" s="153" t="s">
        <v>53</v>
      </c>
      <c r="C38" s="258" t="s">
        <v>54</v>
      </c>
      <c r="D38" s="259"/>
      <c r="E38" s="259"/>
      <c r="F38" s="259"/>
      <c r="G38" s="259"/>
      <c r="H38" s="260"/>
      <c r="I38" s="145"/>
      <c r="J38" s="145"/>
      <c r="K38" s="145"/>
      <c r="L38" s="145"/>
      <c r="M38" s="145"/>
      <c r="N38" s="146"/>
    </row>
    <row r="39" spans="1:14" x14ac:dyDescent="0.3">
      <c r="A39" s="145"/>
      <c r="B39" s="153" t="s">
        <v>66</v>
      </c>
      <c r="C39" s="261" t="s">
        <v>67</v>
      </c>
      <c r="D39" s="262"/>
      <c r="E39" s="262"/>
      <c r="F39" s="262"/>
      <c r="G39" s="262"/>
      <c r="H39" s="263"/>
      <c r="I39" s="145"/>
      <c r="J39" s="145"/>
      <c r="K39" s="145"/>
      <c r="L39" s="145"/>
      <c r="M39" s="145"/>
      <c r="N39" s="146"/>
    </row>
    <row r="40" spans="1:14" x14ac:dyDescent="0.3">
      <c r="A40" s="145"/>
      <c r="B40" s="153" t="s">
        <v>55</v>
      </c>
      <c r="C40" s="258" t="s">
        <v>56</v>
      </c>
      <c r="D40" s="259"/>
      <c r="E40" s="259"/>
      <c r="F40" s="259"/>
      <c r="G40" s="259"/>
      <c r="H40" s="260"/>
      <c r="I40" s="145"/>
      <c r="J40" s="145"/>
      <c r="K40" s="145"/>
      <c r="L40" s="145"/>
      <c r="M40" s="145"/>
      <c r="N40" s="146"/>
    </row>
    <row r="41" spans="1:14" x14ac:dyDescent="0.3">
      <c r="A41" s="145"/>
      <c r="B41" s="153" t="s">
        <v>42</v>
      </c>
      <c r="C41" s="258" t="s">
        <v>57</v>
      </c>
      <c r="D41" s="259"/>
      <c r="E41" s="259"/>
      <c r="F41" s="259"/>
      <c r="G41" s="259"/>
      <c r="H41" s="260"/>
      <c r="I41" s="145"/>
      <c r="J41" s="145"/>
      <c r="K41" s="145"/>
      <c r="L41" s="145"/>
      <c r="M41" s="145"/>
      <c r="N41" s="146"/>
    </row>
    <row r="42" spans="1:14" x14ac:dyDescent="0.3">
      <c r="A42" s="145"/>
      <c r="B42" s="153" t="s">
        <v>58</v>
      </c>
      <c r="C42" s="258" t="s">
        <v>59</v>
      </c>
      <c r="D42" s="259"/>
      <c r="E42" s="259"/>
      <c r="F42" s="259"/>
      <c r="G42" s="259"/>
      <c r="H42" s="260"/>
      <c r="I42" s="145"/>
      <c r="J42" s="145"/>
      <c r="K42" s="145"/>
      <c r="L42" s="145"/>
      <c r="M42" s="145"/>
      <c r="N42" s="146"/>
    </row>
    <row r="43" spans="1:14" ht="14.4" thickBot="1" x14ac:dyDescent="0.35">
      <c r="A43" s="145"/>
      <c r="B43" s="154" t="s">
        <v>60</v>
      </c>
      <c r="C43" s="264" t="s">
        <v>68</v>
      </c>
      <c r="D43" s="265"/>
      <c r="E43" s="265"/>
      <c r="F43" s="265"/>
      <c r="G43" s="265"/>
      <c r="H43" s="266"/>
      <c r="I43" s="145"/>
      <c r="J43" s="145"/>
      <c r="K43" s="145"/>
      <c r="L43" s="145"/>
      <c r="M43" s="145"/>
      <c r="N43" s="146"/>
    </row>
    <row r="44" spans="1:14" x14ac:dyDescent="0.3">
      <c r="A44" s="145"/>
      <c r="B44" s="155"/>
      <c r="C44" s="156"/>
      <c r="D44" s="150"/>
      <c r="E44" s="150"/>
      <c r="F44" s="150"/>
      <c r="G44" s="150"/>
      <c r="H44" s="145"/>
      <c r="I44" s="145"/>
      <c r="J44" s="145"/>
      <c r="K44" s="145"/>
      <c r="L44" s="145"/>
      <c r="M44" s="145"/>
      <c r="N44" s="146"/>
    </row>
    <row r="45" spans="1:14" ht="14.4" thickBot="1" x14ac:dyDescent="0.35">
      <c r="A45" s="150"/>
      <c r="B45" s="150"/>
      <c r="C45" s="150"/>
      <c r="D45" s="150"/>
      <c r="E45" s="150"/>
      <c r="F45" s="150"/>
      <c r="G45" s="150"/>
      <c r="H45" s="145"/>
      <c r="I45" s="145"/>
      <c r="J45" s="145"/>
      <c r="K45" s="145"/>
      <c r="L45" s="145"/>
      <c r="M45" s="145"/>
      <c r="N45" s="146"/>
    </row>
    <row r="46" spans="1:14" ht="13.8" customHeight="1" thickBot="1" x14ac:dyDescent="0.35">
      <c r="A46" s="157"/>
      <c r="B46" s="158"/>
      <c r="C46" s="158"/>
      <c r="D46" s="267" t="s">
        <v>69</v>
      </c>
      <c r="E46" s="268"/>
      <c r="F46" s="268"/>
      <c r="G46" s="268"/>
      <c r="H46" s="268"/>
      <c r="I46" s="269"/>
      <c r="J46" s="158"/>
      <c r="K46" s="158"/>
      <c r="L46" s="158"/>
      <c r="M46" s="158"/>
      <c r="N46" s="158"/>
    </row>
    <row r="47" spans="1:14" x14ac:dyDescent="0.3">
      <c r="A47" s="159" t="s">
        <v>104</v>
      </c>
      <c r="B47" s="160"/>
      <c r="C47" s="160"/>
      <c r="D47" s="160"/>
      <c r="E47" s="160"/>
      <c r="F47" s="160"/>
      <c r="G47" s="160"/>
      <c r="H47" s="160"/>
      <c r="I47" s="145"/>
      <c r="J47" s="145"/>
      <c r="K47" s="145"/>
      <c r="L47" s="145"/>
      <c r="M47" s="145"/>
      <c r="N47" s="146"/>
    </row>
    <row r="48" spans="1:14" ht="72.75" customHeight="1" x14ac:dyDescent="0.3">
      <c r="A48" s="311" t="s">
        <v>70</v>
      </c>
      <c r="B48" s="311"/>
      <c r="C48" s="311"/>
      <c r="D48" s="311"/>
      <c r="E48" s="311"/>
      <c r="F48" s="311"/>
      <c r="G48" s="311"/>
      <c r="H48" s="311"/>
      <c r="I48" s="311"/>
      <c r="J48" s="311"/>
      <c r="K48" s="311"/>
      <c r="L48" s="311"/>
      <c r="M48" s="311"/>
      <c r="N48" s="146"/>
    </row>
    <row r="49" spans="1:14" ht="16.5" customHeight="1" thickBot="1" x14ac:dyDescent="0.35">
      <c r="A49" s="161"/>
      <c r="B49" s="161"/>
      <c r="C49" s="161"/>
      <c r="D49" s="161"/>
      <c r="E49" s="161"/>
      <c r="F49" s="161"/>
      <c r="G49" s="161"/>
      <c r="H49" s="161"/>
      <c r="I49" s="161"/>
      <c r="J49" s="161"/>
      <c r="K49" s="161"/>
      <c r="L49" s="161"/>
      <c r="M49" s="161"/>
      <c r="N49" s="146"/>
    </row>
    <row r="50" spans="1:14" ht="15.75" customHeight="1" thickBot="1" x14ac:dyDescent="0.35">
      <c r="A50" s="267" t="s">
        <v>317</v>
      </c>
      <c r="B50" s="268"/>
      <c r="C50" s="268"/>
      <c r="D50" s="268"/>
      <c r="E50" s="150"/>
      <c r="F50" s="150"/>
      <c r="G50" s="150"/>
      <c r="H50" s="162"/>
      <c r="I50" s="145"/>
      <c r="J50" s="145"/>
      <c r="K50" s="145"/>
      <c r="L50" s="145"/>
      <c r="M50" s="145"/>
      <c r="N50" s="146"/>
    </row>
    <row r="51" spans="1:14" ht="14.25" customHeight="1" x14ac:dyDescent="0.3">
      <c r="A51" s="163" t="s">
        <v>124</v>
      </c>
      <c r="B51" s="150"/>
      <c r="C51" s="150"/>
      <c r="D51" s="150"/>
      <c r="E51" s="150"/>
      <c r="F51" s="150"/>
      <c r="G51" s="150"/>
      <c r="H51" s="162"/>
      <c r="I51" s="145"/>
      <c r="J51" s="145"/>
      <c r="K51" s="145"/>
      <c r="L51" s="145"/>
      <c r="M51" s="145"/>
      <c r="N51" s="146"/>
    </row>
    <row r="52" spans="1:14" ht="46.5" customHeight="1" x14ac:dyDescent="0.3">
      <c r="A52" s="323" t="s">
        <v>300</v>
      </c>
      <c r="B52" s="323"/>
      <c r="C52" s="323"/>
      <c r="D52" s="323"/>
      <c r="E52" s="323"/>
      <c r="F52" s="323"/>
      <c r="G52" s="323"/>
      <c r="H52" s="323"/>
      <c r="I52" s="323"/>
      <c r="J52" s="323"/>
      <c r="K52" s="323"/>
      <c r="L52" s="323"/>
      <c r="M52" s="323"/>
      <c r="N52" s="146"/>
    </row>
    <row r="53" spans="1:14" ht="49.5" customHeight="1" x14ac:dyDescent="0.3">
      <c r="A53" s="323" t="s">
        <v>125</v>
      </c>
      <c r="B53" s="323"/>
      <c r="C53" s="323"/>
      <c r="D53" s="323"/>
      <c r="E53" s="323"/>
      <c r="F53" s="323"/>
      <c r="G53" s="323"/>
      <c r="H53" s="323"/>
      <c r="I53" s="323"/>
      <c r="J53" s="323"/>
      <c r="K53" s="323"/>
      <c r="L53" s="323"/>
      <c r="M53" s="323"/>
      <c r="N53" s="146"/>
    </row>
    <row r="54" spans="1:14" x14ac:dyDescent="0.3">
      <c r="A54" s="164"/>
      <c r="B54" s="164"/>
      <c r="C54" s="164"/>
      <c r="D54" s="164"/>
      <c r="E54" s="164"/>
      <c r="F54" s="164"/>
      <c r="G54" s="164"/>
      <c r="H54" s="162"/>
      <c r="I54" s="145"/>
      <c r="J54" s="145"/>
      <c r="K54" s="145"/>
      <c r="L54" s="145"/>
      <c r="M54" s="145"/>
      <c r="N54" s="146"/>
    </row>
    <row r="55" spans="1:14" ht="12" customHeight="1" x14ac:dyDescent="0.3">
      <c r="A55" s="163" t="s">
        <v>126</v>
      </c>
      <c r="B55" s="150"/>
      <c r="C55" s="150"/>
      <c r="D55" s="150"/>
      <c r="E55" s="150"/>
      <c r="F55" s="150"/>
      <c r="G55" s="150"/>
      <c r="H55" s="162"/>
      <c r="I55" s="145"/>
      <c r="J55" s="145"/>
      <c r="K55" s="145"/>
      <c r="L55" s="145"/>
      <c r="M55" s="145"/>
      <c r="N55" s="146"/>
    </row>
    <row r="56" spans="1:14" ht="13.5" customHeight="1" x14ac:dyDescent="0.3">
      <c r="A56" s="165" t="s">
        <v>127</v>
      </c>
      <c r="B56" s="166"/>
      <c r="C56" s="166"/>
      <c r="D56" s="166"/>
      <c r="E56" s="166"/>
      <c r="F56" s="166"/>
      <c r="G56" s="166"/>
      <c r="H56" s="162"/>
      <c r="I56" s="145"/>
      <c r="J56" s="145"/>
      <c r="K56" s="145"/>
      <c r="L56" s="145"/>
      <c r="M56" s="145"/>
      <c r="N56" s="146"/>
    </row>
    <row r="57" spans="1:14" ht="15.75" customHeight="1" x14ac:dyDescent="0.3">
      <c r="A57" s="165"/>
      <c r="B57" s="166"/>
      <c r="C57" s="166"/>
      <c r="D57" s="166"/>
      <c r="E57" s="166"/>
      <c r="F57" s="166"/>
      <c r="G57" s="166"/>
      <c r="H57" s="162"/>
      <c r="I57" s="145"/>
      <c r="J57" s="145"/>
      <c r="K57" s="145"/>
      <c r="L57" s="145"/>
      <c r="M57" s="145"/>
      <c r="N57" s="146"/>
    </row>
    <row r="58" spans="1:14" ht="15.75" customHeight="1" x14ac:dyDescent="0.3">
      <c r="A58" s="165"/>
      <c r="B58" s="166"/>
      <c r="C58" s="166"/>
      <c r="D58" s="166"/>
      <c r="E58" s="166"/>
      <c r="F58" s="166"/>
      <c r="G58" s="166"/>
      <c r="H58" s="162"/>
      <c r="I58" s="145"/>
      <c r="J58" s="145"/>
      <c r="K58" s="145"/>
      <c r="L58" s="145"/>
      <c r="M58" s="145"/>
      <c r="N58" s="146"/>
    </row>
    <row r="59" spans="1:14" ht="12.75" customHeight="1" x14ac:dyDescent="0.3">
      <c r="A59" s="165" t="s">
        <v>41</v>
      </c>
      <c r="B59" s="166"/>
      <c r="C59" s="166"/>
      <c r="D59" s="166"/>
      <c r="E59" s="166"/>
      <c r="F59" s="166"/>
      <c r="G59" s="166"/>
      <c r="H59" s="162"/>
      <c r="I59" s="145"/>
      <c r="J59" s="145"/>
      <c r="K59" s="145"/>
      <c r="L59" s="145"/>
      <c r="M59" s="145"/>
      <c r="N59" s="146"/>
    </row>
    <row r="60" spans="1:14" ht="14.25" customHeight="1" x14ac:dyDescent="0.3">
      <c r="A60" s="167" t="s">
        <v>128</v>
      </c>
      <c r="B60" s="165" t="s">
        <v>129</v>
      </c>
      <c r="C60" s="166"/>
      <c r="D60" s="166"/>
      <c r="E60" s="166"/>
      <c r="F60" s="166"/>
      <c r="G60" s="166"/>
      <c r="H60" s="162"/>
      <c r="I60" s="145"/>
      <c r="J60" s="145"/>
      <c r="K60" s="145"/>
      <c r="L60" s="145"/>
      <c r="M60" s="145"/>
      <c r="N60" s="146"/>
    </row>
    <row r="61" spans="1:14" ht="14.25" customHeight="1" x14ac:dyDescent="0.3">
      <c r="A61" s="167" t="s">
        <v>130</v>
      </c>
      <c r="B61" s="165" t="s">
        <v>131</v>
      </c>
      <c r="C61" s="166"/>
      <c r="D61" s="166"/>
      <c r="E61" s="166"/>
      <c r="F61" s="166"/>
      <c r="G61" s="166"/>
      <c r="H61" s="162"/>
      <c r="I61" s="145"/>
      <c r="J61" s="145"/>
      <c r="K61" s="145"/>
      <c r="L61" s="145"/>
      <c r="M61" s="145"/>
      <c r="N61" s="146"/>
    </row>
    <row r="62" spans="1:14" ht="14.25" customHeight="1" x14ac:dyDescent="0.3">
      <c r="A62" s="167" t="s">
        <v>132</v>
      </c>
      <c r="B62" s="165" t="s">
        <v>133</v>
      </c>
      <c r="C62" s="166"/>
      <c r="D62" s="166"/>
      <c r="E62" s="166"/>
      <c r="F62" s="166"/>
      <c r="G62" s="166"/>
      <c r="H62" s="162"/>
      <c r="I62" s="145"/>
      <c r="J62" s="145"/>
      <c r="K62" s="145"/>
      <c r="L62" s="145"/>
      <c r="M62" s="145"/>
      <c r="N62" s="146"/>
    </row>
    <row r="63" spans="1:14" ht="26.25" customHeight="1" x14ac:dyDescent="0.3">
      <c r="A63" s="168" t="s">
        <v>134</v>
      </c>
      <c r="B63" s="339" t="s">
        <v>135</v>
      </c>
      <c r="C63" s="339"/>
      <c r="D63" s="339"/>
      <c r="E63" s="339"/>
      <c r="F63" s="339"/>
      <c r="G63" s="339"/>
      <c r="H63" s="339"/>
      <c r="I63" s="339"/>
      <c r="J63" s="339"/>
      <c r="K63" s="339"/>
      <c r="L63" s="339"/>
      <c r="M63" s="339"/>
      <c r="N63" s="146"/>
    </row>
    <row r="64" spans="1:14" ht="36" customHeight="1" x14ac:dyDescent="0.3">
      <c r="A64" s="323" t="s">
        <v>136</v>
      </c>
      <c r="B64" s="323"/>
      <c r="C64" s="323"/>
      <c r="D64" s="323"/>
      <c r="E64" s="323"/>
      <c r="F64" s="323"/>
      <c r="G64" s="323"/>
      <c r="H64" s="323"/>
      <c r="I64" s="323"/>
      <c r="J64" s="323"/>
      <c r="K64" s="323"/>
      <c r="L64" s="323"/>
      <c r="M64" s="323"/>
      <c r="N64" s="146"/>
    </row>
    <row r="65" spans="1:14" ht="6.75" customHeight="1" x14ac:dyDescent="0.3">
      <c r="A65" s="161"/>
      <c r="B65" s="161"/>
      <c r="C65" s="161"/>
      <c r="D65" s="161"/>
      <c r="E65" s="161"/>
      <c r="F65" s="161"/>
      <c r="G65" s="161"/>
      <c r="H65" s="161"/>
      <c r="I65" s="161"/>
      <c r="J65" s="161"/>
      <c r="K65" s="161"/>
      <c r="L65" s="161"/>
      <c r="M65" s="161"/>
      <c r="N65" s="146"/>
    </row>
    <row r="66" spans="1:14" ht="12" customHeight="1" x14ac:dyDescent="0.3">
      <c r="A66" s="169" t="s">
        <v>137</v>
      </c>
      <c r="B66" s="170"/>
      <c r="C66" s="170"/>
      <c r="D66" s="170"/>
      <c r="E66" s="170"/>
      <c r="F66" s="170"/>
      <c r="G66" s="170"/>
      <c r="H66" s="161"/>
      <c r="I66" s="161"/>
      <c r="J66" s="161"/>
      <c r="K66" s="161"/>
      <c r="L66" s="161"/>
      <c r="M66" s="161"/>
      <c r="N66" s="146"/>
    </row>
    <row r="67" spans="1:14" ht="33.75" customHeight="1" x14ac:dyDescent="0.3">
      <c r="A67" s="323" t="s">
        <v>270</v>
      </c>
      <c r="B67" s="323"/>
      <c r="C67" s="323"/>
      <c r="D67" s="323"/>
      <c r="E67" s="323"/>
      <c r="F67" s="323"/>
      <c r="G67" s="323"/>
      <c r="H67" s="323"/>
      <c r="I67" s="323"/>
      <c r="J67" s="323"/>
      <c r="K67" s="323"/>
      <c r="L67" s="323"/>
      <c r="M67" s="323"/>
      <c r="N67" s="146"/>
    </row>
    <row r="68" spans="1:14" ht="33.75" customHeight="1" x14ac:dyDescent="0.3">
      <c r="A68" s="323" t="s">
        <v>138</v>
      </c>
      <c r="B68" s="323"/>
      <c r="C68" s="323"/>
      <c r="D68" s="323"/>
      <c r="E68" s="323"/>
      <c r="F68" s="323"/>
      <c r="G68" s="323"/>
      <c r="H68" s="323"/>
      <c r="I68" s="323"/>
      <c r="J68" s="323"/>
      <c r="K68" s="323"/>
      <c r="L68" s="323"/>
      <c r="M68" s="323"/>
      <c r="N68" s="146"/>
    </row>
    <row r="69" spans="1:14" ht="80.25" customHeight="1" x14ac:dyDescent="0.3">
      <c r="A69" s="323" t="s">
        <v>139</v>
      </c>
      <c r="B69" s="323"/>
      <c r="C69" s="323"/>
      <c r="D69" s="323"/>
      <c r="E69" s="323"/>
      <c r="F69" s="323"/>
      <c r="G69" s="323"/>
      <c r="H69" s="323"/>
      <c r="I69" s="323"/>
      <c r="J69" s="323"/>
      <c r="K69" s="323"/>
      <c r="L69" s="323"/>
      <c r="M69" s="323"/>
      <c r="N69" s="146"/>
    </row>
    <row r="70" spans="1:14" s="33" customFormat="1" ht="15.75" customHeight="1" x14ac:dyDescent="0.25">
      <c r="A70" s="171" t="s">
        <v>301</v>
      </c>
      <c r="B70" s="171"/>
      <c r="C70" s="171"/>
      <c r="D70" s="171"/>
      <c r="E70" s="171"/>
      <c r="F70" s="171"/>
      <c r="G70" s="171"/>
      <c r="H70" s="161"/>
      <c r="I70" s="161"/>
      <c r="J70" s="161"/>
      <c r="K70" s="161"/>
      <c r="L70" s="161"/>
      <c r="M70" s="161"/>
      <c r="N70" s="172"/>
    </row>
    <row r="71" spans="1:14" ht="27" customHeight="1" x14ac:dyDescent="0.3">
      <c r="A71" s="323" t="s">
        <v>140</v>
      </c>
      <c r="B71" s="323"/>
      <c r="C71" s="323"/>
      <c r="D71" s="323"/>
      <c r="E71" s="323"/>
      <c r="F71" s="323"/>
      <c r="G71" s="323"/>
      <c r="H71" s="323"/>
      <c r="I71" s="323"/>
      <c r="J71" s="323"/>
      <c r="K71" s="323"/>
      <c r="L71" s="323"/>
      <c r="M71" s="323"/>
      <c r="N71" s="146"/>
    </row>
    <row r="72" spans="1:14" ht="17.399999999999999" customHeight="1" thickBot="1" x14ac:dyDescent="0.35">
      <c r="A72" s="164"/>
      <c r="B72" s="164"/>
      <c r="C72" s="164"/>
      <c r="D72" s="164"/>
      <c r="E72" s="164"/>
      <c r="F72" s="164"/>
      <c r="G72" s="164"/>
      <c r="H72" s="164"/>
      <c r="I72" s="164"/>
      <c r="J72" s="164"/>
      <c r="K72" s="164"/>
      <c r="L72" s="164"/>
      <c r="M72" s="164"/>
      <c r="N72" s="146"/>
    </row>
    <row r="73" spans="1:14" ht="19.2" customHeight="1" thickBot="1" x14ac:dyDescent="0.35">
      <c r="A73" s="240" t="s">
        <v>319</v>
      </c>
      <c r="B73" s="241"/>
      <c r="C73" s="241"/>
      <c r="D73" s="241"/>
      <c r="E73" s="241"/>
      <c r="F73" s="241"/>
      <c r="G73" s="242"/>
      <c r="H73" s="161"/>
      <c r="I73" s="161"/>
      <c r="J73" s="161"/>
      <c r="K73" s="161"/>
      <c r="L73" s="161"/>
      <c r="M73" s="161"/>
      <c r="N73" s="146"/>
    </row>
    <row r="74" spans="1:14" ht="6.75" customHeight="1" x14ac:dyDescent="0.3">
      <c r="A74" s="145"/>
      <c r="B74" s="145"/>
      <c r="C74" s="145"/>
      <c r="D74" s="145"/>
      <c r="E74" s="145"/>
      <c r="F74" s="145"/>
      <c r="G74" s="145"/>
      <c r="H74" s="145"/>
      <c r="I74" s="145"/>
      <c r="J74" s="145"/>
      <c r="K74" s="145"/>
      <c r="L74" s="145"/>
      <c r="M74" s="145"/>
      <c r="N74" s="146"/>
    </row>
    <row r="75" spans="1:14" ht="5.25" customHeight="1" x14ac:dyDescent="0.3">
      <c r="A75" s="26"/>
      <c r="B75" s="26"/>
      <c r="C75" s="26"/>
      <c r="D75" s="26"/>
      <c r="E75" s="26"/>
      <c r="F75" s="26"/>
      <c r="G75" s="26"/>
      <c r="H75" s="26"/>
      <c r="I75" s="26"/>
      <c r="J75" s="26"/>
      <c r="K75" s="26"/>
      <c r="L75" s="26"/>
      <c r="M75" s="26"/>
      <c r="N75" s="27"/>
    </row>
    <row r="76" spans="1:14" ht="5.25" customHeight="1" thickBot="1" x14ac:dyDescent="0.35">
      <c r="A76" s="26"/>
      <c r="B76" s="26"/>
      <c r="C76" s="26"/>
      <c r="D76" s="26"/>
      <c r="E76" s="26"/>
      <c r="F76" s="26"/>
      <c r="G76" s="26"/>
      <c r="H76" s="26"/>
      <c r="I76" s="26"/>
      <c r="J76" s="26"/>
      <c r="K76" s="26"/>
      <c r="L76" s="26"/>
      <c r="M76" s="26"/>
      <c r="N76" s="27"/>
    </row>
    <row r="77" spans="1:14" ht="18" customHeight="1" thickBot="1" x14ac:dyDescent="0.35">
      <c r="A77" s="26"/>
      <c r="B77" s="26"/>
      <c r="C77" s="26"/>
      <c r="D77" s="26"/>
      <c r="E77" s="272" t="s">
        <v>263</v>
      </c>
      <c r="F77" s="273"/>
      <c r="G77" s="274">
        <v>932963.06580347195</v>
      </c>
      <c r="H77" s="275"/>
      <c r="I77" s="26"/>
      <c r="J77" s="26"/>
      <c r="K77" s="26"/>
      <c r="L77" s="26"/>
      <c r="M77" s="26"/>
      <c r="N77" s="27"/>
    </row>
    <row r="78" spans="1:14" ht="15" customHeight="1" thickBot="1" x14ac:dyDescent="0.35">
      <c r="A78" s="26"/>
      <c r="B78" s="26"/>
      <c r="C78" s="26"/>
      <c r="D78" s="26"/>
      <c r="E78" s="270" t="str">
        <f>+E77</f>
        <v>ESAL's(W18) =</v>
      </c>
      <c r="F78" s="271"/>
      <c r="G78" s="324">
        <f>+G77</f>
        <v>932963.06580347195</v>
      </c>
      <c r="H78" s="325"/>
      <c r="I78" s="26"/>
      <c r="J78" s="26"/>
      <c r="K78" s="26"/>
      <c r="L78" s="26"/>
      <c r="M78" s="26"/>
      <c r="N78" s="27"/>
    </row>
    <row r="79" spans="1:14" ht="5.25" customHeight="1" x14ac:dyDescent="0.3">
      <c r="A79" s="26"/>
      <c r="B79" s="26"/>
      <c r="C79" s="26"/>
      <c r="D79" s="26"/>
      <c r="E79" s="43"/>
      <c r="F79" s="43"/>
      <c r="G79" s="44"/>
      <c r="H79" s="44"/>
      <c r="I79" s="26"/>
      <c r="J79" s="26"/>
      <c r="K79" s="26"/>
      <c r="L79" s="26"/>
      <c r="M79" s="26"/>
      <c r="N79" s="27"/>
    </row>
    <row r="80" spans="1:14" ht="2.25" customHeight="1" x14ac:dyDescent="0.3">
      <c r="A80" s="26"/>
      <c r="B80" s="26"/>
      <c r="C80" s="26"/>
      <c r="D80" s="26"/>
      <c r="E80" s="43"/>
      <c r="F80" s="43"/>
      <c r="G80" s="44"/>
      <c r="H80" s="44"/>
      <c r="I80" s="26"/>
      <c r="J80" s="26"/>
      <c r="K80" s="26"/>
      <c r="L80" s="26"/>
      <c r="M80" s="26"/>
      <c r="N80" s="27"/>
    </row>
    <row r="81" spans="1:16" ht="13.2" customHeight="1" thickBot="1" x14ac:dyDescent="0.35">
      <c r="A81" s="145"/>
      <c r="B81" s="145"/>
      <c r="C81" s="145"/>
      <c r="D81" s="145"/>
      <c r="E81" s="173"/>
      <c r="F81" s="173"/>
      <c r="G81" s="174"/>
      <c r="H81" s="174"/>
      <c r="I81" s="145"/>
      <c r="J81" s="145"/>
      <c r="K81" s="145"/>
      <c r="L81" s="145"/>
      <c r="M81" s="145"/>
      <c r="N81" s="146"/>
    </row>
    <row r="82" spans="1:16" thickBot="1" x14ac:dyDescent="0.35">
      <c r="A82" s="240" t="s">
        <v>320</v>
      </c>
      <c r="B82" s="241"/>
      <c r="C82" s="242"/>
      <c r="D82" s="145"/>
      <c r="E82" s="173"/>
      <c r="F82" s="173"/>
      <c r="G82" s="174"/>
      <c r="H82" s="174"/>
      <c r="I82" s="174"/>
      <c r="J82" s="174"/>
      <c r="K82" s="174"/>
      <c r="L82" s="174"/>
      <c r="M82" s="174"/>
      <c r="N82" s="174"/>
    </row>
    <row r="83" spans="1:16" ht="46.5" customHeight="1" x14ac:dyDescent="0.3">
      <c r="A83" s="323" t="s">
        <v>72</v>
      </c>
      <c r="B83" s="323"/>
      <c r="C83" s="323"/>
      <c r="D83" s="323"/>
      <c r="E83" s="323"/>
      <c r="F83" s="323"/>
      <c r="G83" s="323"/>
      <c r="H83" s="323"/>
      <c r="I83" s="323"/>
      <c r="J83" s="323"/>
      <c r="K83" s="323"/>
      <c r="L83" s="323"/>
      <c r="M83" s="323"/>
      <c r="N83" s="146"/>
    </row>
    <row r="84" spans="1:16" ht="14.4" thickBot="1" x14ac:dyDescent="0.35">
      <c r="A84" s="161"/>
      <c r="B84" s="145"/>
      <c r="C84" s="160"/>
      <c r="D84" s="160"/>
      <c r="E84" s="160"/>
      <c r="F84" s="160"/>
      <c r="G84" s="160"/>
      <c r="H84" s="160"/>
      <c r="I84" s="145"/>
      <c r="J84" s="145"/>
      <c r="K84" s="145"/>
      <c r="L84" s="145"/>
      <c r="M84" s="145"/>
      <c r="N84" s="146"/>
    </row>
    <row r="85" spans="1:16" ht="14.4" thickBot="1" x14ac:dyDescent="0.35">
      <c r="A85" s="161"/>
      <c r="B85" s="160"/>
      <c r="C85" s="145"/>
      <c r="D85" s="145"/>
      <c r="E85" s="145"/>
      <c r="F85" s="145"/>
      <c r="G85" s="145"/>
      <c r="H85" s="175"/>
      <c r="I85" s="176" t="s">
        <v>271</v>
      </c>
      <c r="J85" s="177"/>
      <c r="K85" s="176"/>
      <c r="L85" s="176"/>
      <c r="M85" s="178"/>
      <c r="N85" s="146"/>
    </row>
    <row r="86" spans="1:16" ht="14.4" thickBot="1" x14ac:dyDescent="0.35">
      <c r="A86" s="161"/>
      <c r="B86" s="145"/>
      <c r="C86" s="145"/>
      <c r="D86" s="145"/>
      <c r="E86" s="145"/>
      <c r="F86" s="145"/>
      <c r="G86" s="145"/>
      <c r="H86" s="179" t="s">
        <v>73</v>
      </c>
      <c r="I86" s="180"/>
      <c r="J86" s="181"/>
      <c r="K86" s="180" t="s">
        <v>272</v>
      </c>
      <c r="L86" s="180"/>
      <c r="M86" s="182"/>
      <c r="N86" s="146"/>
    </row>
    <row r="87" spans="1:16" x14ac:dyDescent="0.3">
      <c r="A87" s="161"/>
      <c r="B87" s="145"/>
      <c r="C87" s="145"/>
      <c r="D87" s="145"/>
      <c r="E87" s="145"/>
      <c r="F87" s="145"/>
      <c r="G87" s="145"/>
      <c r="H87" s="183"/>
      <c r="I87" s="184">
        <v>50</v>
      </c>
      <c r="J87" s="185"/>
      <c r="K87" s="186"/>
      <c r="L87" s="187">
        <v>0</v>
      </c>
      <c r="M87" s="188"/>
      <c r="N87" s="146"/>
    </row>
    <row r="88" spans="1:16" x14ac:dyDescent="0.3">
      <c r="A88" s="161"/>
      <c r="B88" s="145"/>
      <c r="C88" s="145"/>
      <c r="D88" s="145"/>
      <c r="E88" s="145"/>
      <c r="F88" s="145"/>
      <c r="G88" s="145"/>
      <c r="H88" s="189"/>
      <c r="I88" s="190">
        <v>60</v>
      </c>
      <c r="J88" s="144"/>
      <c r="K88" s="189"/>
      <c r="L88" s="191">
        <v>-0.253</v>
      </c>
      <c r="M88" s="192"/>
      <c r="N88" s="146"/>
    </row>
    <row r="89" spans="1:16" x14ac:dyDescent="0.3">
      <c r="A89" s="161"/>
      <c r="B89" s="145"/>
      <c r="C89" s="145"/>
      <c r="D89" s="145"/>
      <c r="E89" s="145"/>
      <c r="F89" s="145"/>
      <c r="G89" s="145"/>
      <c r="H89" s="189"/>
      <c r="I89" s="190">
        <v>70</v>
      </c>
      <c r="J89" s="144"/>
      <c r="K89" s="189"/>
      <c r="L89" s="191">
        <v>-0.52400000000000002</v>
      </c>
      <c r="M89" s="192"/>
      <c r="N89" s="146"/>
      <c r="P89" s="45"/>
    </row>
    <row r="90" spans="1:16" x14ac:dyDescent="0.3">
      <c r="A90" s="161"/>
      <c r="B90" s="145"/>
      <c r="C90" s="145"/>
      <c r="D90" s="145"/>
      <c r="E90" s="145"/>
      <c r="F90" s="145"/>
      <c r="G90" s="145"/>
      <c r="H90" s="183"/>
      <c r="I90" s="184">
        <v>75</v>
      </c>
      <c r="J90" s="185"/>
      <c r="K90" s="183"/>
      <c r="L90" s="193">
        <v>-0.67400000000000004</v>
      </c>
      <c r="M90" s="194"/>
      <c r="N90" s="146"/>
    </row>
    <row r="91" spans="1:16" ht="14.4" thickBot="1" x14ac:dyDescent="0.35">
      <c r="A91" s="161"/>
      <c r="B91" s="145"/>
      <c r="C91" s="145"/>
      <c r="D91" s="145"/>
      <c r="E91" s="145"/>
      <c r="F91" s="145"/>
      <c r="G91" s="145"/>
      <c r="H91" s="189"/>
      <c r="I91" s="190">
        <v>80</v>
      </c>
      <c r="J91" s="144"/>
      <c r="K91" s="189"/>
      <c r="L91" s="191">
        <v>-0.84099999999999997</v>
      </c>
      <c r="M91" s="192"/>
      <c r="N91" s="146"/>
    </row>
    <row r="92" spans="1:16" ht="14.4" thickBot="1" x14ac:dyDescent="0.35">
      <c r="A92" s="161"/>
      <c r="B92" s="195" t="s">
        <v>20</v>
      </c>
      <c r="C92" s="196"/>
      <c r="D92" s="181"/>
      <c r="E92" s="195" t="s">
        <v>302</v>
      </c>
      <c r="F92" s="181"/>
      <c r="G92" s="145"/>
      <c r="H92" s="189"/>
      <c r="I92" s="190">
        <v>85</v>
      </c>
      <c r="J92" s="144"/>
      <c r="K92" s="189"/>
      <c r="L92" s="191">
        <v>-1.0369999999999999</v>
      </c>
      <c r="M92" s="192"/>
      <c r="N92" s="146"/>
    </row>
    <row r="93" spans="1:16" x14ac:dyDescent="0.3">
      <c r="A93" s="161"/>
      <c r="B93" s="197" t="s">
        <v>22</v>
      </c>
      <c r="C93" s="177"/>
      <c r="D93" s="198"/>
      <c r="E93" s="197"/>
      <c r="F93" s="199">
        <v>0.9</v>
      </c>
      <c r="G93" s="145"/>
      <c r="H93" s="189"/>
      <c r="I93" s="190">
        <v>90</v>
      </c>
      <c r="J93" s="144"/>
      <c r="K93" s="189"/>
      <c r="L93" s="191">
        <v>-1.282</v>
      </c>
      <c r="M93" s="192"/>
      <c r="N93" s="146"/>
    </row>
    <row r="94" spans="1:16" x14ac:dyDescent="0.3">
      <c r="A94" s="161"/>
      <c r="B94" s="189" t="s">
        <v>32</v>
      </c>
      <c r="C94" s="144"/>
      <c r="D94" s="200"/>
      <c r="E94" s="189"/>
      <c r="F94" s="201">
        <v>0.75</v>
      </c>
      <c r="G94" s="145"/>
      <c r="H94" s="189"/>
      <c r="I94" s="190">
        <v>91</v>
      </c>
      <c r="J94" s="144"/>
      <c r="K94" s="189"/>
      <c r="L94" s="191">
        <v>-1.34</v>
      </c>
      <c r="M94" s="192"/>
      <c r="N94" s="146"/>
    </row>
    <row r="95" spans="1:16" x14ac:dyDescent="0.3">
      <c r="A95" s="161"/>
      <c r="B95" s="202" t="s">
        <v>33</v>
      </c>
      <c r="C95" s="203"/>
      <c r="D95" s="204"/>
      <c r="E95" s="202"/>
      <c r="F95" s="205">
        <v>0.65</v>
      </c>
      <c r="G95" s="145"/>
      <c r="H95" s="189"/>
      <c r="I95" s="190">
        <v>92</v>
      </c>
      <c r="J95" s="144"/>
      <c r="K95" s="189"/>
      <c r="L95" s="191">
        <v>-1.405</v>
      </c>
      <c r="M95" s="192"/>
      <c r="N95" s="146"/>
      <c r="O95" s="47"/>
    </row>
    <row r="96" spans="1:16" x14ac:dyDescent="0.3">
      <c r="A96" s="161"/>
      <c r="B96" s="189" t="s">
        <v>34</v>
      </c>
      <c r="C96" s="144"/>
      <c r="D96" s="200"/>
      <c r="E96" s="189"/>
      <c r="F96" s="201">
        <v>0.6</v>
      </c>
      <c r="G96" s="145"/>
      <c r="H96" s="189"/>
      <c r="I96" s="190">
        <v>93</v>
      </c>
      <c r="J96" s="144"/>
      <c r="K96" s="189"/>
      <c r="L96" s="191">
        <v>-1.476</v>
      </c>
      <c r="M96" s="192"/>
      <c r="N96" s="146"/>
    </row>
    <row r="97" spans="1:14" x14ac:dyDescent="0.3">
      <c r="A97" s="161"/>
      <c r="B97" s="189" t="s">
        <v>35</v>
      </c>
      <c r="C97" s="144"/>
      <c r="D97" s="200"/>
      <c r="E97" s="189"/>
      <c r="F97" s="201">
        <v>0.55000000000000004</v>
      </c>
      <c r="G97" s="145"/>
      <c r="H97" s="189"/>
      <c r="I97" s="190">
        <v>94</v>
      </c>
      <c r="J97" s="144"/>
      <c r="K97" s="189"/>
      <c r="L97" s="191">
        <v>-1.5549999999999999</v>
      </c>
      <c r="M97" s="192"/>
      <c r="N97" s="146"/>
    </row>
    <row r="98" spans="1:14" ht="14.4" thickBot="1" x14ac:dyDescent="0.35">
      <c r="A98" s="161"/>
      <c r="B98" s="206" t="s">
        <v>36</v>
      </c>
      <c r="C98" s="207"/>
      <c r="D98" s="208"/>
      <c r="E98" s="206"/>
      <c r="F98" s="209">
        <v>0.5</v>
      </c>
      <c r="G98" s="145"/>
      <c r="H98" s="189"/>
      <c r="I98" s="190">
        <v>95</v>
      </c>
      <c r="J98" s="144"/>
      <c r="K98" s="189"/>
      <c r="L98" s="191">
        <v>-1.645</v>
      </c>
      <c r="M98" s="192"/>
      <c r="N98" s="146"/>
    </row>
    <row r="99" spans="1:14" x14ac:dyDescent="0.3">
      <c r="A99" s="161"/>
      <c r="B99" s="145"/>
      <c r="C99" s="145"/>
      <c r="D99" s="145"/>
      <c r="E99" s="145"/>
      <c r="F99" s="145"/>
      <c r="G99" s="145"/>
      <c r="H99" s="189"/>
      <c r="I99" s="190">
        <v>96</v>
      </c>
      <c r="J99" s="144"/>
      <c r="K99" s="189"/>
      <c r="L99" s="191">
        <v>-1.7509999999999999</v>
      </c>
      <c r="M99" s="192"/>
      <c r="N99" s="146"/>
    </row>
    <row r="100" spans="1:14" x14ac:dyDescent="0.3">
      <c r="A100" s="161"/>
      <c r="B100" s="145"/>
      <c r="C100" s="145"/>
      <c r="D100" s="145"/>
      <c r="E100" s="145"/>
      <c r="F100" s="145"/>
      <c r="G100" s="145"/>
      <c r="H100" s="189"/>
      <c r="I100" s="190">
        <v>97</v>
      </c>
      <c r="J100" s="144"/>
      <c r="K100" s="189"/>
      <c r="L100" s="191">
        <v>-1.881</v>
      </c>
      <c r="M100" s="192"/>
      <c r="N100" s="146"/>
    </row>
    <row r="101" spans="1:14" x14ac:dyDescent="0.3">
      <c r="A101" s="161"/>
      <c r="B101" s="145"/>
      <c r="C101" s="145"/>
      <c r="D101" s="145"/>
      <c r="E101" s="145"/>
      <c r="F101" s="145"/>
      <c r="G101" s="145"/>
      <c r="H101" s="189"/>
      <c r="I101" s="190">
        <v>98</v>
      </c>
      <c r="J101" s="144"/>
      <c r="K101" s="189"/>
      <c r="L101" s="191">
        <v>-2.0539999999999998</v>
      </c>
      <c r="M101" s="192"/>
      <c r="N101" s="146"/>
    </row>
    <row r="102" spans="1:14" x14ac:dyDescent="0.3">
      <c r="A102" s="161"/>
      <c r="B102" s="145"/>
      <c r="C102" s="145"/>
      <c r="D102" s="145"/>
      <c r="E102" s="145"/>
      <c r="F102" s="145"/>
      <c r="G102" s="145"/>
      <c r="H102" s="189"/>
      <c r="I102" s="190">
        <v>99</v>
      </c>
      <c r="J102" s="144"/>
      <c r="K102" s="189"/>
      <c r="L102" s="191">
        <v>-2.327</v>
      </c>
      <c r="M102" s="192"/>
      <c r="N102" s="146"/>
    </row>
    <row r="103" spans="1:14" x14ac:dyDescent="0.3">
      <c r="A103" s="161"/>
      <c r="B103" s="145"/>
      <c r="C103" s="145"/>
      <c r="D103" s="145"/>
      <c r="E103" s="145"/>
      <c r="F103" s="145"/>
      <c r="G103" s="145"/>
      <c r="H103" s="189"/>
      <c r="I103" s="190">
        <v>99.9</v>
      </c>
      <c r="J103" s="144"/>
      <c r="K103" s="189"/>
      <c r="L103" s="191">
        <v>-3.09</v>
      </c>
      <c r="M103" s="192"/>
      <c r="N103" s="146"/>
    </row>
    <row r="104" spans="1:14" ht="14.4" thickBot="1" x14ac:dyDescent="0.35">
      <c r="A104" s="161"/>
      <c r="B104" s="145"/>
      <c r="C104" s="145"/>
      <c r="D104" s="145"/>
      <c r="E104" s="145"/>
      <c r="F104" s="145"/>
      <c r="G104" s="145"/>
      <c r="H104" s="206"/>
      <c r="I104" s="210">
        <v>99.99</v>
      </c>
      <c r="J104" s="207"/>
      <c r="K104" s="206"/>
      <c r="L104" s="211">
        <v>-3.75</v>
      </c>
      <c r="M104" s="212"/>
      <c r="N104" s="146"/>
    </row>
    <row r="105" spans="1:14" ht="7.5" customHeight="1" thickBot="1" x14ac:dyDescent="0.35">
      <c r="A105" s="38"/>
      <c r="B105" s="37"/>
      <c r="C105" s="37"/>
      <c r="D105" s="37"/>
      <c r="E105" s="37"/>
      <c r="F105" s="37"/>
      <c r="G105" s="37"/>
      <c r="H105" s="37"/>
      <c r="I105" s="26"/>
      <c r="J105" s="26"/>
      <c r="K105" s="26"/>
      <c r="L105" s="26"/>
      <c r="M105" s="26"/>
      <c r="N105" s="27"/>
    </row>
    <row r="106" spans="1:14" ht="18" customHeight="1" thickBot="1" x14ac:dyDescent="0.35">
      <c r="A106" s="38"/>
      <c r="B106" s="37"/>
      <c r="C106" s="37"/>
      <c r="D106" s="37"/>
      <c r="E106" s="37"/>
      <c r="F106" s="48" t="s">
        <v>112</v>
      </c>
      <c r="G106" s="49">
        <v>90</v>
      </c>
      <c r="H106" s="50" t="s">
        <v>40</v>
      </c>
      <c r="I106" s="26"/>
      <c r="J106" s="26"/>
      <c r="K106" s="26"/>
      <c r="L106" s="26"/>
      <c r="M106" s="26"/>
      <c r="N106" s="27"/>
    </row>
    <row r="107" spans="1:14" ht="9" customHeight="1" thickBot="1" x14ac:dyDescent="0.35">
      <c r="A107" s="38"/>
      <c r="B107" s="37"/>
      <c r="C107" s="37"/>
      <c r="D107" s="37"/>
      <c r="E107" s="37"/>
      <c r="F107" s="37"/>
      <c r="G107" s="37"/>
      <c r="H107" s="37"/>
      <c r="I107" s="37"/>
      <c r="J107" s="26"/>
      <c r="K107" s="26"/>
      <c r="L107" s="26"/>
      <c r="M107" s="26"/>
      <c r="N107" s="27"/>
    </row>
    <row r="108" spans="1:14" ht="14.4" thickBot="1" x14ac:dyDescent="0.35">
      <c r="A108" s="243" t="s">
        <v>321</v>
      </c>
      <c r="B108" s="244"/>
      <c r="C108" s="244"/>
      <c r="D108" s="244"/>
      <c r="E108" s="245"/>
      <c r="F108" s="37"/>
      <c r="G108" s="37"/>
      <c r="H108" s="37"/>
      <c r="I108" s="26"/>
      <c r="J108" s="26"/>
      <c r="K108" s="26"/>
      <c r="L108" s="26"/>
      <c r="M108" s="26"/>
      <c r="N108" s="27"/>
    </row>
    <row r="109" spans="1:14" x14ac:dyDescent="0.3">
      <c r="A109" s="284" t="s">
        <v>71</v>
      </c>
      <c r="B109" s="284"/>
      <c r="C109" s="284"/>
      <c r="D109" s="284"/>
      <c r="E109" s="284"/>
      <c r="F109" s="284"/>
      <c r="G109" s="284"/>
      <c r="H109" s="284"/>
      <c r="I109" s="26"/>
      <c r="J109" s="26"/>
      <c r="K109" s="26"/>
      <c r="L109" s="26"/>
      <c r="M109" s="26"/>
      <c r="N109" s="27"/>
    </row>
    <row r="110" spans="1:14" ht="14.4" thickBot="1" x14ac:dyDescent="0.35">
      <c r="A110" s="38"/>
      <c r="B110" s="37"/>
      <c r="C110" s="37"/>
      <c r="D110" s="37"/>
      <c r="E110" s="37"/>
      <c r="F110" s="37"/>
      <c r="G110" s="37"/>
      <c r="H110" s="37"/>
      <c r="I110" s="26"/>
      <c r="J110" s="26"/>
      <c r="K110" s="26"/>
      <c r="L110" s="26"/>
      <c r="M110" s="26"/>
      <c r="N110" s="27"/>
    </row>
    <row r="111" spans="1:14" ht="18" customHeight="1" thickBot="1" x14ac:dyDescent="0.35">
      <c r="A111" s="38"/>
      <c r="B111" s="37"/>
      <c r="C111" s="37"/>
      <c r="D111" s="26"/>
      <c r="E111" s="26"/>
      <c r="F111" s="51" t="s">
        <v>105</v>
      </c>
      <c r="G111" s="320">
        <v>-1.282</v>
      </c>
      <c r="H111" s="313"/>
      <c r="I111" s="26"/>
      <c r="J111" s="26"/>
      <c r="K111" s="26"/>
      <c r="L111" s="26"/>
      <c r="M111" s="26"/>
      <c r="N111" s="27"/>
    </row>
    <row r="112" spans="1:14" x14ac:dyDescent="0.3">
      <c r="A112" s="321" t="s">
        <v>335</v>
      </c>
      <c r="B112" s="322"/>
      <c r="C112" s="322"/>
      <c r="D112" s="322"/>
      <c r="E112" s="322"/>
      <c r="F112" s="322"/>
      <c r="G112" s="37"/>
      <c r="H112" s="37"/>
      <c r="I112" s="26"/>
      <c r="J112" s="26"/>
      <c r="K112" s="26"/>
      <c r="L112" s="26"/>
      <c r="M112" s="26"/>
      <c r="N112" s="27"/>
    </row>
    <row r="113" spans="1:14" ht="36" customHeight="1" x14ac:dyDescent="0.3">
      <c r="A113" s="284" t="s">
        <v>74</v>
      </c>
      <c r="B113" s="284"/>
      <c r="C113" s="284"/>
      <c r="D113" s="284"/>
      <c r="E113" s="284"/>
      <c r="F113" s="284"/>
      <c r="G113" s="284"/>
      <c r="H113" s="284"/>
      <c r="I113" s="284"/>
      <c r="J113" s="284"/>
      <c r="K113" s="284"/>
      <c r="L113" s="284"/>
      <c r="M113" s="284"/>
      <c r="N113" s="27"/>
    </row>
    <row r="114" spans="1:14" ht="6.6" customHeight="1" thickBot="1" x14ac:dyDescent="0.35">
      <c r="A114" s="38"/>
      <c r="B114" s="38"/>
      <c r="C114" s="38"/>
      <c r="D114" s="38"/>
      <c r="E114" s="38"/>
      <c r="F114" s="38"/>
      <c r="G114" s="38"/>
      <c r="H114" s="38"/>
      <c r="I114" s="26"/>
      <c r="J114" s="26"/>
      <c r="K114" s="26"/>
      <c r="L114" s="26"/>
      <c r="M114" s="26"/>
      <c r="N114" s="27"/>
    </row>
    <row r="115" spans="1:14" s="33" customFormat="1" ht="21" customHeight="1" x14ac:dyDescent="0.25">
      <c r="A115" s="38"/>
      <c r="B115" s="38"/>
      <c r="C115" s="52" t="s">
        <v>75</v>
      </c>
      <c r="D115" s="53"/>
      <c r="E115" s="53"/>
      <c r="F115" s="53"/>
      <c r="G115" s="54"/>
      <c r="H115" s="314" t="s">
        <v>76</v>
      </c>
      <c r="I115" s="315"/>
      <c r="J115" s="26"/>
      <c r="K115" s="26"/>
      <c r="L115" s="26"/>
      <c r="M115" s="26"/>
      <c r="N115" s="27"/>
    </row>
    <row r="116" spans="1:14" x14ac:dyDescent="0.3">
      <c r="A116" s="38"/>
      <c r="B116" s="38"/>
      <c r="C116" s="55" t="s">
        <v>77</v>
      </c>
      <c r="D116" s="46"/>
      <c r="E116" s="46"/>
      <c r="F116" s="46"/>
      <c r="G116" s="56"/>
      <c r="H116" s="316">
        <v>0.35</v>
      </c>
      <c r="I116" s="317"/>
      <c r="J116" s="26"/>
      <c r="K116" s="26"/>
      <c r="L116" s="26"/>
      <c r="M116" s="26"/>
      <c r="N116" s="27"/>
    </row>
    <row r="117" spans="1:14" ht="14.4" thickBot="1" x14ac:dyDescent="0.35">
      <c r="A117" s="38"/>
      <c r="B117" s="38"/>
      <c r="C117" s="57" t="s">
        <v>78</v>
      </c>
      <c r="D117" s="58"/>
      <c r="E117" s="58"/>
      <c r="F117" s="59"/>
      <c r="G117" s="60"/>
      <c r="H117" s="318">
        <v>0.4</v>
      </c>
      <c r="I117" s="319"/>
      <c r="J117" s="26"/>
      <c r="K117" s="26"/>
      <c r="L117" s="26"/>
      <c r="M117" s="26"/>
      <c r="N117" s="27"/>
    </row>
    <row r="118" spans="1:14" ht="7.5" customHeight="1" thickBot="1" x14ac:dyDescent="0.35">
      <c r="A118" s="38"/>
      <c r="B118" s="38"/>
      <c r="C118" s="38"/>
      <c r="D118" s="38"/>
      <c r="E118" s="38"/>
      <c r="F118" s="38"/>
      <c r="G118" s="38"/>
      <c r="H118" s="38"/>
      <c r="I118" s="38"/>
      <c r="J118" s="26"/>
      <c r="K118" s="26"/>
      <c r="L118" s="26"/>
      <c r="M118" s="26"/>
      <c r="N118" s="27"/>
    </row>
    <row r="119" spans="1:14" ht="18" customHeight="1" thickBot="1" x14ac:dyDescent="0.35">
      <c r="A119" s="38"/>
      <c r="B119" s="38"/>
      <c r="C119" s="38"/>
      <c r="D119" s="38"/>
      <c r="E119" s="38"/>
      <c r="F119" s="51" t="s">
        <v>121</v>
      </c>
      <c r="G119" s="312">
        <v>0.3</v>
      </c>
      <c r="H119" s="313"/>
      <c r="I119" s="26"/>
      <c r="J119" s="26"/>
      <c r="K119" s="26"/>
      <c r="L119" s="26"/>
      <c r="M119" s="26"/>
      <c r="N119" s="27"/>
    </row>
    <row r="120" spans="1:14" thickBot="1" x14ac:dyDescent="0.35">
      <c r="A120" s="161"/>
      <c r="B120" s="161"/>
      <c r="C120" s="161"/>
      <c r="D120" s="161"/>
      <c r="E120" s="161"/>
      <c r="F120" s="161"/>
      <c r="G120" s="161"/>
      <c r="H120" s="161"/>
      <c r="I120" s="161"/>
      <c r="J120" s="161"/>
      <c r="K120" s="161"/>
      <c r="L120" s="161"/>
      <c r="M120" s="161"/>
      <c r="N120" s="38"/>
    </row>
    <row r="121" spans="1:14" thickBot="1" x14ac:dyDescent="0.35">
      <c r="A121" s="240" t="s">
        <v>318</v>
      </c>
      <c r="B121" s="241"/>
      <c r="C121" s="241"/>
      <c r="D121" s="241"/>
      <c r="E121" s="242"/>
      <c r="F121" s="161"/>
      <c r="G121" s="161"/>
      <c r="H121" s="161"/>
      <c r="I121" s="161"/>
      <c r="J121" s="161"/>
      <c r="K121" s="161"/>
      <c r="L121" s="161"/>
      <c r="M121" s="161"/>
      <c r="N121" s="38"/>
    </row>
    <row r="122" spans="1:14" ht="52.5" customHeight="1" x14ac:dyDescent="0.3">
      <c r="A122" s="311" t="s">
        <v>273</v>
      </c>
      <c r="B122" s="311"/>
      <c r="C122" s="311"/>
      <c r="D122" s="311"/>
      <c r="E122" s="311"/>
      <c r="F122" s="311"/>
      <c r="G122" s="311"/>
      <c r="H122" s="311"/>
      <c r="I122" s="311"/>
      <c r="J122" s="311"/>
      <c r="K122" s="311"/>
      <c r="L122" s="311"/>
      <c r="M122" s="311"/>
      <c r="N122" s="27"/>
    </row>
    <row r="123" spans="1:14" ht="65.25" customHeight="1" x14ac:dyDescent="0.3">
      <c r="A123" s="311" t="s">
        <v>106</v>
      </c>
      <c r="B123" s="311"/>
      <c r="C123" s="311"/>
      <c r="D123" s="311"/>
      <c r="E123" s="311"/>
      <c r="F123" s="311"/>
      <c r="G123" s="311"/>
      <c r="H123" s="311"/>
      <c r="I123" s="311"/>
      <c r="J123" s="311"/>
      <c r="K123" s="311"/>
      <c r="L123" s="311"/>
      <c r="M123" s="311"/>
      <c r="N123" s="27"/>
    </row>
    <row r="124" spans="1:14" ht="8.4" customHeight="1" thickBot="1" x14ac:dyDescent="0.35">
      <c r="A124" s="161"/>
      <c r="B124" s="161"/>
      <c r="C124" s="161"/>
      <c r="D124" s="161"/>
      <c r="E124" s="161"/>
      <c r="F124" s="161"/>
      <c r="G124" s="161"/>
      <c r="H124" s="161"/>
      <c r="I124" s="145"/>
      <c r="J124" s="145"/>
      <c r="K124" s="145"/>
      <c r="L124" s="145"/>
      <c r="M124" s="145"/>
      <c r="N124" s="27"/>
    </row>
    <row r="125" spans="1:14" x14ac:dyDescent="0.3">
      <c r="A125" s="161"/>
      <c r="B125" s="213" t="s">
        <v>274</v>
      </c>
      <c r="C125" s="214"/>
      <c r="D125" s="214"/>
      <c r="E125" s="215"/>
      <c r="F125" s="214" t="s">
        <v>275</v>
      </c>
      <c r="G125" s="216"/>
      <c r="H125" s="145"/>
      <c r="I125" s="145"/>
      <c r="J125" s="145"/>
      <c r="K125" s="145"/>
      <c r="L125" s="145"/>
      <c r="M125" s="145"/>
      <c r="N125" s="27"/>
    </row>
    <row r="126" spans="1:14" ht="12" customHeight="1" x14ac:dyDescent="0.3">
      <c r="A126" s="161"/>
      <c r="B126" s="217"/>
      <c r="C126" s="218">
        <v>5</v>
      </c>
      <c r="D126" s="219"/>
      <c r="E126" s="220"/>
      <c r="F126" s="221" t="s">
        <v>12</v>
      </c>
      <c r="G126" s="200"/>
      <c r="H126" s="145"/>
      <c r="I126" s="145" t="s">
        <v>107</v>
      </c>
      <c r="J126" s="145"/>
      <c r="K126" s="145"/>
      <c r="L126" s="145"/>
      <c r="M126" s="145"/>
      <c r="N126" s="27"/>
    </row>
    <row r="127" spans="1:14" ht="12" customHeight="1" thickBot="1" x14ac:dyDescent="0.35">
      <c r="A127" s="161"/>
      <c r="B127" s="189"/>
      <c r="C127" s="222">
        <v>4</v>
      </c>
      <c r="D127" s="223"/>
      <c r="E127" s="220"/>
      <c r="F127" s="221" t="s">
        <v>13</v>
      </c>
      <c r="G127" s="200"/>
      <c r="H127" s="145"/>
      <c r="I127" s="145"/>
      <c r="J127" s="145"/>
      <c r="K127" s="145"/>
      <c r="L127" s="145"/>
      <c r="M127" s="145"/>
      <c r="N127" s="27"/>
    </row>
    <row r="128" spans="1:14" ht="12" customHeight="1" x14ac:dyDescent="0.3">
      <c r="A128" s="161"/>
      <c r="B128" s="189"/>
      <c r="C128" s="222">
        <v>3</v>
      </c>
      <c r="D128" s="223"/>
      <c r="E128" s="220"/>
      <c r="F128" s="221" t="s">
        <v>14</v>
      </c>
      <c r="G128" s="200"/>
      <c r="H128" s="145"/>
      <c r="I128" s="61" t="s">
        <v>108</v>
      </c>
      <c r="J128" s="62">
        <v>4.5</v>
      </c>
      <c r="K128" s="26"/>
      <c r="L128" s="26"/>
      <c r="M128" s="26"/>
      <c r="N128" s="27"/>
    </row>
    <row r="129" spans="1:14" ht="12" customHeight="1" thickBot="1" x14ac:dyDescent="0.35">
      <c r="A129" s="161"/>
      <c r="B129" s="189"/>
      <c r="C129" s="222">
        <v>2</v>
      </c>
      <c r="D129" s="223"/>
      <c r="E129" s="220"/>
      <c r="F129" s="221" t="s">
        <v>15</v>
      </c>
      <c r="G129" s="200"/>
      <c r="H129" s="145"/>
      <c r="I129" s="63" t="s">
        <v>109</v>
      </c>
      <c r="J129" s="64">
        <v>2</v>
      </c>
      <c r="K129" s="26"/>
      <c r="L129" s="26"/>
      <c r="M129" s="26"/>
      <c r="N129" s="27"/>
    </row>
    <row r="130" spans="1:14" ht="12" customHeight="1" thickBot="1" x14ac:dyDescent="0.35">
      <c r="A130" s="161"/>
      <c r="B130" s="189"/>
      <c r="C130" s="222">
        <v>1</v>
      </c>
      <c r="D130" s="223"/>
      <c r="E130" s="220"/>
      <c r="F130" s="221" t="s">
        <v>16</v>
      </c>
      <c r="G130" s="200"/>
      <c r="H130" s="145"/>
      <c r="I130" s="26"/>
      <c r="J130" s="26"/>
      <c r="K130" s="26"/>
      <c r="L130" s="26"/>
      <c r="M130" s="26"/>
      <c r="N130" s="27"/>
    </row>
    <row r="131" spans="1:14" ht="12" customHeight="1" thickBot="1" x14ac:dyDescent="0.35">
      <c r="A131" s="161"/>
      <c r="B131" s="206"/>
      <c r="C131" s="224">
        <v>0</v>
      </c>
      <c r="D131" s="225"/>
      <c r="E131" s="226"/>
      <c r="F131" s="227" t="s">
        <v>17</v>
      </c>
      <c r="G131" s="208"/>
      <c r="H131" s="145"/>
      <c r="I131" s="65" t="s">
        <v>110</v>
      </c>
      <c r="J131" s="66" t="s">
        <v>111</v>
      </c>
      <c r="K131" s="26"/>
      <c r="L131" s="26"/>
      <c r="M131" s="26"/>
      <c r="N131" s="27"/>
    </row>
    <row r="132" spans="1:14" ht="14.4" thickBot="1" x14ac:dyDescent="0.35">
      <c r="A132" s="161"/>
      <c r="B132" s="161"/>
      <c r="C132" s="161"/>
      <c r="D132" s="161"/>
      <c r="E132" s="161"/>
      <c r="F132" s="161"/>
      <c r="G132" s="161"/>
      <c r="H132" s="161"/>
      <c r="I132" s="26"/>
      <c r="J132" s="26"/>
      <c r="K132" s="26"/>
      <c r="L132" s="26"/>
      <c r="M132" s="26"/>
      <c r="N132" s="27"/>
    </row>
    <row r="133" spans="1:14" ht="18" customHeight="1" thickBot="1" x14ac:dyDescent="0.35">
      <c r="A133" s="67"/>
      <c r="B133" s="34"/>
      <c r="C133" s="34"/>
      <c r="D133" s="34"/>
      <c r="E133" s="37"/>
      <c r="F133" s="68" t="s">
        <v>110</v>
      </c>
      <c r="G133" s="309">
        <f>+J128-J129</f>
        <v>2.5</v>
      </c>
      <c r="H133" s="310"/>
      <c r="I133" s="26"/>
      <c r="J133" s="26"/>
      <c r="K133" s="26"/>
      <c r="L133" s="26"/>
      <c r="M133" s="26"/>
      <c r="N133" s="27"/>
    </row>
    <row r="134" spans="1:14" ht="6.75" customHeight="1" x14ac:dyDescent="0.3">
      <c r="A134" s="67"/>
      <c r="B134" s="34"/>
      <c r="C134" s="34"/>
      <c r="D134" s="34"/>
      <c r="E134" s="37"/>
      <c r="F134" s="69"/>
      <c r="G134" s="39"/>
      <c r="H134" s="39"/>
      <c r="I134" s="26"/>
      <c r="J134" s="26"/>
      <c r="K134" s="26"/>
      <c r="L134" s="26"/>
      <c r="M134" s="26"/>
      <c r="N134" s="27"/>
    </row>
    <row r="135" spans="1:14" ht="11.4" customHeight="1" thickBot="1" x14ac:dyDescent="0.35">
      <c r="A135" s="228"/>
      <c r="B135" s="150"/>
      <c r="C135" s="150"/>
      <c r="D135" s="150"/>
      <c r="E135" s="160"/>
      <c r="F135" s="229"/>
      <c r="G135" s="162"/>
      <c r="H135" s="162"/>
      <c r="I135" s="145"/>
      <c r="J135" s="145"/>
      <c r="K135" s="145"/>
      <c r="L135" s="145"/>
      <c r="M135" s="145"/>
      <c r="N135" s="27"/>
    </row>
    <row r="136" spans="1:14" ht="14.4" thickBot="1" x14ac:dyDescent="0.35">
      <c r="A136" s="240" t="s">
        <v>333</v>
      </c>
      <c r="B136" s="241"/>
      <c r="C136" s="241"/>
      <c r="D136" s="241"/>
      <c r="E136" s="242"/>
      <c r="F136" s="160"/>
      <c r="G136" s="160"/>
      <c r="H136" s="160"/>
      <c r="I136" s="145"/>
      <c r="J136" s="145"/>
      <c r="K136" s="145"/>
      <c r="L136" s="145"/>
      <c r="M136" s="145"/>
      <c r="N136" s="27"/>
    </row>
    <row r="137" spans="1:14" ht="78" customHeight="1" x14ac:dyDescent="0.3">
      <c r="A137" s="311" t="s">
        <v>334</v>
      </c>
      <c r="B137" s="311"/>
      <c r="C137" s="311"/>
      <c r="D137" s="311"/>
      <c r="E137" s="311"/>
      <c r="F137" s="311"/>
      <c r="G137" s="311"/>
      <c r="H137" s="311"/>
      <c r="I137" s="311"/>
      <c r="J137" s="311"/>
      <c r="K137" s="311"/>
      <c r="L137" s="311"/>
      <c r="M137" s="311"/>
      <c r="N137" s="27"/>
    </row>
    <row r="138" spans="1:14" ht="18" customHeight="1" thickBot="1" x14ac:dyDescent="0.35">
      <c r="A138" s="38"/>
      <c r="B138" s="38"/>
      <c r="C138" s="38"/>
      <c r="D138" s="38"/>
      <c r="E138" s="38"/>
      <c r="F138" s="38"/>
      <c r="G138" s="38"/>
      <c r="H138" s="38"/>
      <c r="I138" s="26"/>
      <c r="J138" s="26"/>
      <c r="K138" s="26"/>
      <c r="L138" s="26"/>
      <c r="M138" s="26"/>
      <c r="N138" s="27"/>
    </row>
    <row r="139" spans="1:14" ht="15.6" customHeight="1" thickBot="1" x14ac:dyDescent="0.35">
      <c r="A139" s="37" t="s">
        <v>113</v>
      </c>
      <c r="B139" s="38"/>
      <c r="C139" s="26"/>
      <c r="D139" s="70" t="s">
        <v>18</v>
      </c>
      <c r="E139" s="71">
        <v>280</v>
      </c>
      <c r="F139" s="72" t="s">
        <v>28</v>
      </c>
      <c r="G139" s="26"/>
      <c r="H139" s="26"/>
      <c r="I139" s="73" t="s">
        <v>304</v>
      </c>
      <c r="J139" s="74"/>
      <c r="K139" s="26"/>
      <c r="L139" s="26"/>
      <c r="M139" s="26"/>
      <c r="N139" s="27"/>
    </row>
    <row r="140" spans="1:14" x14ac:dyDescent="0.3">
      <c r="A140" s="38"/>
      <c r="B140" s="38"/>
      <c r="C140" s="26"/>
      <c r="D140" s="26"/>
      <c r="E140" s="26"/>
      <c r="F140" s="26"/>
      <c r="G140" s="26"/>
      <c r="H140" s="26"/>
      <c r="I140" s="26"/>
      <c r="J140" s="26"/>
      <c r="K140" s="26"/>
      <c r="L140" s="26">
        <f>8-10*SQRT(E139)</f>
        <v>-159.33200530681512</v>
      </c>
      <c r="M140" s="26"/>
      <c r="N140" s="27"/>
    </row>
    <row r="141" spans="1:14" x14ac:dyDescent="0.3">
      <c r="A141" s="38"/>
      <c r="B141" s="38"/>
      <c r="C141" s="26" t="s">
        <v>20</v>
      </c>
      <c r="D141" s="26"/>
      <c r="E141" s="26"/>
      <c r="F141" s="26"/>
      <c r="G141" s="26"/>
      <c r="H141" s="26" t="s">
        <v>21</v>
      </c>
      <c r="I141" s="26"/>
      <c r="J141" s="26"/>
      <c r="K141" s="26"/>
      <c r="L141" s="26"/>
      <c r="M141" s="26"/>
      <c r="N141" s="27"/>
    </row>
    <row r="142" spans="1:14" x14ac:dyDescent="0.3">
      <c r="A142" s="38"/>
      <c r="B142" s="38"/>
      <c r="C142" s="26"/>
      <c r="D142" s="26"/>
      <c r="E142" s="26"/>
      <c r="F142" s="26"/>
      <c r="G142" s="26"/>
      <c r="H142" s="75" t="s">
        <v>26</v>
      </c>
      <c r="I142" s="26"/>
      <c r="J142" s="26"/>
      <c r="K142" s="26"/>
      <c r="L142" s="26"/>
      <c r="M142" s="26"/>
      <c r="N142" s="27"/>
    </row>
    <row r="143" spans="1:14" x14ac:dyDescent="0.3">
      <c r="A143" s="38"/>
      <c r="B143" s="38"/>
      <c r="C143" s="26" t="s">
        <v>22</v>
      </c>
      <c r="D143" s="26"/>
      <c r="E143" s="26"/>
      <c r="F143" s="26"/>
      <c r="G143" s="26"/>
      <c r="H143" s="76">
        <v>682.7</v>
      </c>
      <c r="I143" s="26"/>
      <c r="J143" s="26"/>
      <c r="K143" s="26"/>
      <c r="L143" s="26"/>
      <c r="M143" s="26"/>
      <c r="N143" s="27"/>
    </row>
    <row r="144" spans="1:14" x14ac:dyDescent="0.3">
      <c r="A144" s="38"/>
      <c r="B144" s="38"/>
      <c r="C144" s="26" t="s">
        <v>23</v>
      </c>
      <c r="D144" s="26"/>
      <c r="E144" s="26"/>
      <c r="F144" s="26"/>
      <c r="G144" s="26"/>
      <c r="H144" s="76">
        <v>682.7</v>
      </c>
      <c r="I144" s="26"/>
      <c r="J144" s="26"/>
      <c r="K144" s="26"/>
      <c r="L144" s="26"/>
      <c r="M144" s="26"/>
      <c r="N144" s="27"/>
    </row>
    <row r="145" spans="1:14" x14ac:dyDescent="0.3">
      <c r="A145" s="38"/>
      <c r="B145" s="38"/>
      <c r="C145" s="26" t="s">
        <v>24</v>
      </c>
      <c r="D145" s="26"/>
      <c r="E145" s="26"/>
      <c r="F145" s="26"/>
      <c r="G145" s="26"/>
      <c r="H145" s="76">
        <v>640.1</v>
      </c>
      <c r="I145" s="26"/>
      <c r="J145" s="26"/>
      <c r="K145" s="26"/>
      <c r="L145" s="26"/>
      <c r="M145" s="26"/>
      <c r="N145" s="27"/>
    </row>
    <row r="146" spans="1:14" x14ac:dyDescent="0.3">
      <c r="A146" s="38"/>
      <c r="B146" s="38"/>
      <c r="C146" s="26" t="s">
        <v>27</v>
      </c>
      <c r="D146" s="26"/>
      <c r="E146" s="26"/>
      <c r="F146" s="26"/>
      <c r="G146" s="26"/>
      <c r="H146" s="76">
        <v>640.1</v>
      </c>
      <c r="I146" s="26"/>
      <c r="J146" s="26"/>
      <c r="K146" s="26"/>
      <c r="L146" s="26"/>
      <c r="M146" s="26"/>
      <c r="N146" s="27"/>
    </row>
    <row r="147" spans="1:14" x14ac:dyDescent="0.3">
      <c r="A147" s="38"/>
      <c r="B147" s="38"/>
      <c r="C147" s="26" t="s">
        <v>25</v>
      </c>
      <c r="D147" s="26"/>
      <c r="E147" s="26"/>
      <c r="F147" s="26"/>
      <c r="G147" s="26"/>
      <c r="H147" s="76">
        <v>597.4</v>
      </c>
      <c r="I147" s="26"/>
      <c r="J147" s="26"/>
      <c r="K147" s="26"/>
      <c r="L147" s="26"/>
      <c r="M147" s="26"/>
      <c r="N147" s="27"/>
    </row>
    <row r="148" spans="1:14" ht="4.5" customHeight="1" thickBot="1" x14ac:dyDescent="0.35">
      <c r="A148" s="38"/>
      <c r="B148" s="38"/>
      <c r="C148" s="38"/>
      <c r="D148" s="38"/>
      <c r="E148" s="38"/>
      <c r="F148" s="38"/>
      <c r="G148" s="38"/>
      <c r="H148" s="38"/>
      <c r="I148" s="26"/>
      <c r="J148" s="26"/>
      <c r="K148" s="26"/>
      <c r="L148" s="26"/>
      <c r="M148" s="26"/>
      <c r="N148" s="27"/>
    </row>
    <row r="149" spans="1:14" ht="18" customHeight="1" thickBot="1" x14ac:dyDescent="0.35">
      <c r="A149" s="38"/>
      <c r="B149" s="37"/>
      <c r="C149" s="37"/>
      <c r="D149" s="37"/>
      <c r="E149" s="37"/>
      <c r="F149" s="77" t="s">
        <v>19</v>
      </c>
      <c r="G149" s="78">
        <f>32*SQRT(E139)</f>
        <v>535.46241698180836</v>
      </c>
      <c r="H149" s="79" t="s">
        <v>26</v>
      </c>
      <c r="I149" s="26"/>
      <c r="J149" s="26"/>
      <c r="K149" s="26"/>
      <c r="L149" s="26"/>
      <c r="M149" s="26"/>
      <c r="N149" s="27"/>
    </row>
    <row r="150" spans="1:14" ht="6.6" customHeight="1" thickBot="1" x14ac:dyDescent="0.35">
      <c r="A150" s="38"/>
      <c r="B150" s="37"/>
      <c r="C150" s="37"/>
      <c r="D150" s="37"/>
      <c r="E150" s="37"/>
      <c r="F150" s="37"/>
      <c r="G150" s="37"/>
      <c r="H150" s="37"/>
      <c r="I150" s="37"/>
      <c r="J150" s="37"/>
      <c r="K150" s="26"/>
      <c r="L150" s="26"/>
      <c r="M150" s="26"/>
      <c r="N150" s="27"/>
    </row>
    <row r="151" spans="1:14" ht="14.4" thickBot="1" x14ac:dyDescent="0.35">
      <c r="A151" s="243" t="s">
        <v>322</v>
      </c>
      <c r="B151" s="244"/>
      <c r="C151" s="244"/>
      <c r="D151" s="244"/>
      <c r="E151" s="245"/>
      <c r="F151" s="37"/>
      <c r="G151" s="37"/>
      <c r="H151" s="37"/>
      <c r="I151" s="26"/>
      <c r="J151" s="26"/>
      <c r="K151" s="26"/>
      <c r="L151" s="26"/>
      <c r="M151" s="26"/>
      <c r="N151" s="27"/>
    </row>
    <row r="152" spans="1:14" ht="14.4" thickBot="1" x14ac:dyDescent="0.35">
      <c r="A152" s="38"/>
      <c r="B152" s="37"/>
      <c r="C152" s="37"/>
      <c r="D152" s="37"/>
      <c r="E152" s="37"/>
      <c r="F152" s="37"/>
      <c r="G152" s="37"/>
      <c r="H152" s="37"/>
      <c r="I152" s="26"/>
      <c r="J152" s="26"/>
      <c r="K152" s="26"/>
      <c r="L152" s="26"/>
      <c r="M152" s="26"/>
      <c r="N152" s="27"/>
    </row>
    <row r="153" spans="1:14" ht="27.75" customHeight="1" x14ac:dyDescent="0.3">
      <c r="A153" s="38"/>
      <c r="B153" s="302" t="s">
        <v>79</v>
      </c>
      <c r="C153" s="303"/>
      <c r="D153" s="307" t="s">
        <v>80</v>
      </c>
      <c r="E153" s="307"/>
      <c r="F153" s="307"/>
      <c r="G153" s="307"/>
      <c r="H153" s="307"/>
      <c r="I153" s="307"/>
      <c r="J153" s="307"/>
      <c r="K153" s="308"/>
      <c r="L153" s="26"/>
      <c r="M153" s="26"/>
      <c r="N153" s="27"/>
    </row>
    <row r="154" spans="1:14" ht="12.75" customHeight="1" x14ac:dyDescent="0.3">
      <c r="A154" s="38"/>
      <c r="B154" s="304"/>
      <c r="C154" s="300"/>
      <c r="D154" s="300" t="s">
        <v>81</v>
      </c>
      <c r="E154" s="300"/>
      <c r="F154" s="300" t="s">
        <v>82</v>
      </c>
      <c r="G154" s="300"/>
      <c r="H154" s="300" t="s">
        <v>83</v>
      </c>
      <c r="I154" s="300"/>
      <c r="J154" s="294" t="s">
        <v>84</v>
      </c>
      <c r="K154" s="301"/>
      <c r="L154" s="26"/>
      <c r="M154" s="26"/>
      <c r="N154" s="27"/>
    </row>
    <row r="155" spans="1:14" x14ac:dyDescent="0.3">
      <c r="A155" s="38"/>
      <c r="B155" s="290" t="s">
        <v>12</v>
      </c>
      <c r="C155" s="278"/>
      <c r="D155" s="278" t="s">
        <v>85</v>
      </c>
      <c r="E155" s="278"/>
      <c r="F155" s="278" t="s">
        <v>86</v>
      </c>
      <c r="G155" s="278"/>
      <c r="H155" s="278" t="s">
        <v>87</v>
      </c>
      <c r="I155" s="278"/>
      <c r="J155" s="276">
        <v>1.1000000000000001</v>
      </c>
      <c r="K155" s="277"/>
      <c r="L155" s="26"/>
      <c r="M155" s="26"/>
      <c r="N155" s="27"/>
    </row>
    <row r="156" spans="1:14" x14ac:dyDescent="0.3">
      <c r="A156" s="38"/>
      <c r="B156" s="290" t="s">
        <v>14</v>
      </c>
      <c r="C156" s="278"/>
      <c r="D156" s="278" t="s">
        <v>86</v>
      </c>
      <c r="E156" s="278"/>
      <c r="F156" s="278" t="s">
        <v>87</v>
      </c>
      <c r="G156" s="278"/>
      <c r="H156" s="278" t="s">
        <v>88</v>
      </c>
      <c r="I156" s="278"/>
      <c r="J156" s="276">
        <v>1</v>
      </c>
      <c r="K156" s="277"/>
      <c r="L156" s="26"/>
      <c r="M156" s="26"/>
      <c r="N156" s="27"/>
    </row>
    <row r="157" spans="1:14" ht="21.75" customHeight="1" x14ac:dyDescent="0.3">
      <c r="A157" s="38"/>
      <c r="B157" s="293" t="s">
        <v>15</v>
      </c>
      <c r="C157" s="294"/>
      <c r="D157" s="294" t="s">
        <v>87</v>
      </c>
      <c r="E157" s="294"/>
      <c r="F157" s="294" t="s">
        <v>88</v>
      </c>
      <c r="G157" s="294"/>
      <c r="H157" s="294" t="s">
        <v>89</v>
      </c>
      <c r="I157" s="294"/>
      <c r="J157" s="291">
        <v>0.9</v>
      </c>
      <c r="K157" s="292"/>
      <c r="L157" s="26"/>
      <c r="M157" s="26"/>
      <c r="N157" s="27"/>
    </row>
    <row r="158" spans="1:14" x14ac:dyDescent="0.3">
      <c r="A158" s="38"/>
      <c r="B158" s="290" t="s">
        <v>30</v>
      </c>
      <c r="C158" s="278"/>
      <c r="D158" s="278" t="s">
        <v>88</v>
      </c>
      <c r="E158" s="278"/>
      <c r="F158" s="278" t="s">
        <v>89</v>
      </c>
      <c r="G158" s="278"/>
      <c r="H158" s="278" t="s">
        <v>90</v>
      </c>
      <c r="I158" s="278"/>
      <c r="J158" s="305">
        <v>0.8</v>
      </c>
      <c r="K158" s="306"/>
      <c r="L158" s="26"/>
      <c r="M158" s="26"/>
      <c r="N158" s="27"/>
    </row>
    <row r="159" spans="1:14" ht="14.4" thickBot="1" x14ac:dyDescent="0.35">
      <c r="A159" s="38"/>
      <c r="B159" s="299" t="s">
        <v>31</v>
      </c>
      <c r="C159" s="289"/>
      <c r="D159" s="289" t="s">
        <v>89</v>
      </c>
      <c r="E159" s="289"/>
      <c r="F159" s="289" t="s">
        <v>90</v>
      </c>
      <c r="G159" s="289"/>
      <c r="H159" s="289" t="s">
        <v>91</v>
      </c>
      <c r="I159" s="289"/>
      <c r="J159" s="287">
        <v>0.7</v>
      </c>
      <c r="K159" s="288"/>
      <c r="L159" s="26"/>
      <c r="M159" s="26"/>
      <c r="N159" s="27"/>
    </row>
    <row r="160" spans="1:14" x14ac:dyDescent="0.3">
      <c r="A160" s="38"/>
      <c r="B160" s="37"/>
      <c r="C160" s="37"/>
      <c r="D160" s="37"/>
      <c r="E160" s="37"/>
      <c r="F160" s="37"/>
      <c r="G160" s="37"/>
      <c r="H160" s="37"/>
      <c r="I160" s="26"/>
      <c r="J160" s="26"/>
      <c r="K160" s="26"/>
      <c r="L160" s="26"/>
      <c r="M160" s="26"/>
      <c r="N160" s="27"/>
    </row>
    <row r="161" spans="1:14" ht="35.25" customHeight="1" thickBot="1" x14ac:dyDescent="0.35">
      <c r="A161" s="284" t="s">
        <v>92</v>
      </c>
      <c r="B161" s="284"/>
      <c r="C161" s="284"/>
      <c r="D161" s="284"/>
      <c r="E161" s="284"/>
      <c r="F161" s="284"/>
      <c r="G161" s="284"/>
      <c r="H161" s="284"/>
      <c r="I161" s="284"/>
      <c r="J161" s="284"/>
      <c r="K161" s="284"/>
      <c r="L161" s="284"/>
      <c r="M161" s="284"/>
      <c r="N161" s="27"/>
    </row>
    <row r="162" spans="1:14" ht="18" customHeight="1" thickBot="1" x14ac:dyDescent="0.35">
      <c r="A162" s="38"/>
      <c r="B162" s="38"/>
      <c r="C162" s="38"/>
      <c r="D162" s="38"/>
      <c r="E162" s="38"/>
      <c r="F162" s="77" t="s">
        <v>123</v>
      </c>
      <c r="G162" s="326">
        <v>1.2</v>
      </c>
      <c r="H162" s="327"/>
      <c r="I162" s="38"/>
      <c r="J162" s="38"/>
      <c r="K162" s="38"/>
      <c r="L162" s="38"/>
      <c r="M162" s="38"/>
      <c r="N162" s="27"/>
    </row>
    <row r="163" spans="1:14" ht="5.25" customHeight="1" x14ac:dyDescent="0.3">
      <c r="A163" s="38"/>
      <c r="B163" s="38"/>
      <c r="C163" s="38"/>
      <c r="D163" s="38"/>
      <c r="E163" s="38"/>
      <c r="F163" s="38"/>
      <c r="G163" s="38"/>
      <c r="H163" s="38"/>
      <c r="I163" s="38"/>
      <c r="J163" s="38"/>
      <c r="K163" s="38"/>
      <c r="L163" s="38"/>
      <c r="M163" s="38"/>
      <c r="N163" s="27"/>
    </row>
    <row r="164" spans="1:14" ht="9.75" customHeight="1" thickBot="1" x14ac:dyDescent="0.35">
      <c r="A164" s="38"/>
      <c r="B164" s="38"/>
      <c r="C164" s="38"/>
      <c r="D164" s="38"/>
      <c r="E164" s="38"/>
      <c r="F164" s="38"/>
      <c r="G164" s="38"/>
      <c r="H164" s="38"/>
      <c r="I164" s="38"/>
      <c r="J164" s="38"/>
      <c r="K164" s="38"/>
      <c r="L164" s="38"/>
      <c r="M164" s="38"/>
      <c r="N164" s="27"/>
    </row>
    <row r="165" spans="1:14" ht="14.4" thickBot="1" x14ac:dyDescent="0.35">
      <c r="A165" s="243" t="s">
        <v>323</v>
      </c>
      <c r="B165" s="244"/>
      <c r="C165" s="244"/>
      <c r="D165" s="244"/>
      <c r="E165" s="244"/>
      <c r="F165" s="244"/>
      <c r="G165" s="245"/>
      <c r="H165" s="37"/>
      <c r="I165" s="26"/>
      <c r="J165" s="26"/>
      <c r="K165" s="26"/>
      <c r="L165" s="26"/>
      <c r="M165" s="26"/>
      <c r="N165" s="27"/>
    </row>
    <row r="166" spans="1:14" ht="22.5" customHeight="1" x14ac:dyDescent="0.3">
      <c r="A166" s="284" t="s">
        <v>93</v>
      </c>
      <c r="B166" s="284"/>
      <c r="C166" s="284"/>
      <c r="D166" s="284"/>
      <c r="E166" s="284"/>
      <c r="F166" s="284"/>
      <c r="G166" s="284"/>
      <c r="H166" s="284"/>
      <c r="I166" s="26"/>
      <c r="J166" s="26"/>
      <c r="K166" s="26"/>
      <c r="L166" s="26"/>
      <c r="M166" s="26"/>
      <c r="N166" s="27"/>
    </row>
    <row r="167" spans="1:14" x14ac:dyDescent="0.3">
      <c r="A167" s="67" t="s">
        <v>94</v>
      </c>
      <c r="B167" s="34"/>
      <c r="C167" s="34"/>
      <c r="D167" s="34"/>
      <c r="E167" s="37"/>
      <c r="F167" s="37"/>
      <c r="G167" s="37"/>
      <c r="H167" s="37"/>
      <c r="I167" s="26"/>
      <c r="J167" s="26"/>
      <c r="K167" s="26"/>
      <c r="L167" s="26"/>
      <c r="M167" s="26"/>
      <c r="N167" s="27"/>
    </row>
    <row r="168" spans="1:14" x14ac:dyDescent="0.3">
      <c r="A168" s="38"/>
      <c r="B168" s="67" t="s">
        <v>95</v>
      </c>
      <c r="C168" s="34"/>
      <c r="D168" s="34"/>
      <c r="E168" s="37"/>
      <c r="F168" s="37"/>
      <c r="G168" s="37"/>
      <c r="H168" s="37"/>
      <c r="I168" s="26"/>
      <c r="J168" s="26"/>
      <c r="K168" s="26"/>
      <c r="L168" s="26"/>
      <c r="M168" s="26"/>
      <c r="N168" s="27"/>
    </row>
    <row r="169" spans="1:14" x14ac:dyDescent="0.3">
      <c r="A169" s="38"/>
      <c r="B169" s="67" t="s">
        <v>96</v>
      </c>
      <c r="C169" s="34"/>
      <c r="D169" s="34"/>
      <c r="E169" s="37"/>
      <c r="F169" s="37"/>
      <c r="G169" s="37"/>
      <c r="H169" s="37"/>
      <c r="I169" s="26"/>
      <c r="J169" s="26"/>
      <c r="K169" s="26"/>
      <c r="L169" s="26"/>
      <c r="M169" s="26"/>
      <c r="N169" s="27"/>
    </row>
    <row r="170" spans="1:14" x14ac:dyDescent="0.3">
      <c r="A170" s="38"/>
      <c r="B170" s="67" t="s">
        <v>97</v>
      </c>
      <c r="C170" s="34"/>
      <c r="D170" s="34"/>
      <c r="E170" s="37"/>
      <c r="F170" s="37"/>
      <c r="G170" s="37"/>
      <c r="H170" s="37"/>
      <c r="I170" s="26"/>
      <c r="J170" s="26"/>
      <c r="K170" s="26"/>
      <c r="L170" s="26"/>
      <c r="M170" s="26"/>
      <c r="N170" s="27"/>
    </row>
    <row r="171" spans="1:14" x14ac:dyDescent="0.3">
      <c r="A171" s="67" t="s">
        <v>336</v>
      </c>
      <c r="B171" s="34"/>
      <c r="C171" s="34"/>
      <c r="D171" s="34"/>
      <c r="E171" s="37"/>
      <c r="F171" s="37"/>
      <c r="G171" s="37"/>
      <c r="H171" s="37"/>
      <c r="I171" s="26"/>
      <c r="J171" s="26"/>
      <c r="K171" s="26"/>
      <c r="L171" s="26"/>
      <c r="M171" s="26"/>
      <c r="N171" s="27"/>
    </row>
    <row r="172" spans="1:14" ht="4.5" customHeight="1" thickBot="1" x14ac:dyDescent="0.35">
      <c r="A172" s="67"/>
      <c r="B172" s="34"/>
      <c r="C172" s="34"/>
      <c r="D172" s="34"/>
      <c r="E172" s="37"/>
      <c r="F172" s="37"/>
      <c r="G172" s="37"/>
      <c r="H172" s="37"/>
      <c r="I172" s="26"/>
      <c r="J172" s="26"/>
      <c r="K172" s="26"/>
      <c r="L172" s="26"/>
      <c r="M172" s="26"/>
      <c r="N172" s="27"/>
    </row>
    <row r="173" spans="1:14" ht="18" customHeight="1" thickBot="1" x14ac:dyDescent="0.35">
      <c r="A173" s="67"/>
      <c r="B173" s="34"/>
      <c r="C173" s="34"/>
      <c r="D173" s="34"/>
      <c r="E173" s="37"/>
      <c r="F173" s="77" t="s">
        <v>114</v>
      </c>
      <c r="G173" s="326">
        <v>3.2</v>
      </c>
      <c r="H173" s="327"/>
      <c r="I173" s="26"/>
      <c r="J173" s="26"/>
      <c r="K173" s="26"/>
      <c r="L173" s="26"/>
      <c r="M173" s="26"/>
      <c r="N173" s="27"/>
    </row>
    <row r="174" spans="1:14" ht="14.4" thickBot="1" x14ac:dyDescent="0.35">
      <c r="A174" s="67"/>
      <c r="B174" s="34"/>
      <c r="C174" s="34"/>
      <c r="D174" s="34"/>
      <c r="E174" s="37"/>
      <c r="F174" s="37"/>
      <c r="G174" s="37"/>
      <c r="H174" s="37"/>
      <c r="I174" s="26"/>
      <c r="J174" s="26"/>
      <c r="K174" s="26"/>
      <c r="L174" s="26"/>
      <c r="M174" s="26"/>
      <c r="N174" s="27"/>
    </row>
    <row r="175" spans="1:14" ht="14.4" thickBot="1" x14ac:dyDescent="0.35">
      <c r="A175" s="243" t="s">
        <v>324</v>
      </c>
      <c r="B175" s="244"/>
      <c r="C175" s="244"/>
      <c r="D175" s="244"/>
      <c r="E175" s="244"/>
      <c r="F175" s="244"/>
      <c r="G175" s="245"/>
      <c r="H175" s="37"/>
      <c r="I175" s="26"/>
      <c r="J175" s="26"/>
      <c r="K175" s="26"/>
      <c r="L175" s="26"/>
      <c r="M175" s="26"/>
      <c r="N175" s="27"/>
    </row>
    <row r="176" spans="1:14" ht="70.5" customHeight="1" x14ac:dyDescent="0.3">
      <c r="A176" s="284" t="s">
        <v>98</v>
      </c>
      <c r="B176" s="284"/>
      <c r="C176" s="284"/>
      <c r="D176" s="284"/>
      <c r="E176" s="284"/>
      <c r="F176" s="284"/>
      <c r="G176" s="284"/>
      <c r="H176" s="284"/>
      <c r="I176" s="284"/>
      <c r="J176" s="284"/>
      <c r="K176" s="284"/>
      <c r="L176" s="284"/>
      <c r="M176" s="284"/>
      <c r="N176" s="27"/>
    </row>
    <row r="177" spans="1:15" ht="16.5" customHeight="1" x14ac:dyDescent="0.3">
      <c r="A177" s="284" t="s">
        <v>99</v>
      </c>
      <c r="B177" s="284"/>
      <c r="C177" s="284"/>
      <c r="D177" s="284"/>
      <c r="E177" s="284"/>
      <c r="F177" s="284"/>
      <c r="G177" s="284"/>
      <c r="H177" s="284"/>
      <c r="I177" s="284"/>
      <c r="J177" s="284"/>
      <c r="K177" s="284"/>
      <c r="L177" s="284"/>
      <c r="M177" s="284"/>
      <c r="N177" s="27"/>
    </row>
    <row r="178" spans="1:15" x14ac:dyDescent="0.3">
      <c r="A178" s="67"/>
      <c r="B178" s="34"/>
      <c r="C178" s="34"/>
      <c r="D178" s="34"/>
      <c r="E178" s="37"/>
      <c r="F178" s="37"/>
      <c r="G178" s="37"/>
      <c r="H178" s="37"/>
      <c r="I178" s="26"/>
      <c r="J178" s="26"/>
      <c r="K178" s="26"/>
      <c r="L178" s="26"/>
      <c r="M178" s="26"/>
      <c r="N178" s="27"/>
    </row>
    <row r="179" spans="1:15" ht="14.4" x14ac:dyDescent="0.3">
      <c r="A179" s="67" t="s">
        <v>305</v>
      </c>
      <c r="B179" s="34"/>
      <c r="C179" s="34"/>
      <c r="D179" s="34"/>
      <c r="E179" s="37"/>
      <c r="F179" s="37"/>
      <c r="G179" s="37"/>
      <c r="H179" s="37"/>
      <c r="I179" s="26"/>
      <c r="J179" s="26"/>
      <c r="K179" s="26"/>
      <c r="L179" s="26"/>
      <c r="M179" s="26"/>
      <c r="N179" s="27"/>
    </row>
    <row r="180" spans="1:15" ht="14.4" x14ac:dyDescent="0.3">
      <c r="A180" s="67" t="s">
        <v>306</v>
      </c>
      <c r="B180" s="34"/>
      <c r="C180" s="34"/>
      <c r="D180" s="34"/>
      <c r="E180" s="37"/>
      <c r="F180" s="37"/>
      <c r="G180" s="37"/>
      <c r="H180" s="37"/>
      <c r="I180" s="26"/>
      <c r="J180" s="26"/>
      <c r="K180" s="26"/>
      <c r="L180" s="26"/>
      <c r="M180" s="26"/>
      <c r="N180" s="27"/>
    </row>
    <row r="181" spans="1:15" ht="14.4" x14ac:dyDescent="0.3">
      <c r="A181" s="67" t="s">
        <v>307</v>
      </c>
      <c r="B181" s="34"/>
      <c r="C181" s="34"/>
      <c r="D181" s="34"/>
      <c r="E181" s="37"/>
      <c r="F181" s="37"/>
      <c r="G181" s="37"/>
      <c r="H181" s="37"/>
      <c r="I181" s="26"/>
      <c r="J181" s="26"/>
      <c r="K181" s="26"/>
      <c r="L181" s="26"/>
      <c r="M181" s="26"/>
      <c r="N181" s="27"/>
    </row>
    <row r="182" spans="1:15" x14ac:dyDescent="0.3">
      <c r="A182" s="67"/>
      <c r="B182" s="34"/>
      <c r="C182" s="34"/>
      <c r="D182" s="34"/>
      <c r="E182" s="37"/>
      <c r="F182" s="37"/>
      <c r="G182" s="37"/>
      <c r="H182" s="37"/>
      <c r="I182" s="26"/>
      <c r="J182" s="26"/>
      <c r="K182" s="26"/>
      <c r="L182" s="26"/>
      <c r="M182" s="26"/>
      <c r="N182" s="27"/>
    </row>
    <row r="183" spans="1:15" x14ac:dyDescent="0.3">
      <c r="A183" s="67" t="str">
        <f>"Ec = 17000 x ( "&amp;E139&amp;" )^1/2"</f>
        <v>Ec = 17000 x ( 280 )^1/2</v>
      </c>
      <c r="B183" s="34"/>
      <c r="C183" s="34"/>
      <c r="D183" s="34"/>
      <c r="E183" s="26" t="s">
        <v>116</v>
      </c>
      <c r="F183" s="331">
        <f>17000*E139^0.5</f>
        <v>284464.40902158571</v>
      </c>
      <c r="G183" s="331"/>
      <c r="H183" s="37" t="s">
        <v>28</v>
      </c>
      <c r="I183" s="26"/>
      <c r="J183" s="26"/>
      <c r="K183" s="26"/>
      <c r="L183" s="26"/>
      <c r="M183" s="26"/>
      <c r="N183" s="27"/>
    </row>
    <row r="184" spans="1:15" ht="14.4" thickBot="1" x14ac:dyDescent="0.35">
      <c r="A184" s="67"/>
      <c r="B184" s="34"/>
      <c r="C184" s="34"/>
      <c r="D184" s="34"/>
      <c r="E184" s="26"/>
      <c r="F184" s="26"/>
      <c r="G184" s="37"/>
      <c r="H184" s="37"/>
      <c r="I184" s="26"/>
      <c r="J184" s="26"/>
      <c r="K184" s="26"/>
      <c r="L184" s="26"/>
      <c r="M184" s="26"/>
      <c r="N184" s="27"/>
    </row>
    <row r="185" spans="1:15" ht="18" customHeight="1" thickBot="1" x14ac:dyDescent="0.35">
      <c r="A185" s="67"/>
      <c r="B185" s="34"/>
      <c r="C185" s="34"/>
      <c r="D185" s="34"/>
      <c r="E185" s="37"/>
      <c r="F185" s="80" t="s">
        <v>115</v>
      </c>
      <c r="G185" s="326">
        <f>14.22334*F183</f>
        <v>4046034.0074130809</v>
      </c>
      <c r="H185" s="332"/>
      <c r="I185" s="81" t="s">
        <v>26</v>
      </c>
      <c r="J185" s="26"/>
      <c r="K185" s="26"/>
      <c r="L185" s="26"/>
      <c r="M185" s="26"/>
      <c r="N185" s="27"/>
      <c r="O185" s="24">
        <v>4046034</v>
      </c>
    </row>
    <row r="186" spans="1:15" ht="14.4" thickBot="1" x14ac:dyDescent="0.35">
      <c r="A186" s="67"/>
      <c r="B186" s="34"/>
      <c r="C186" s="34"/>
      <c r="D186" s="34"/>
      <c r="E186" s="37"/>
      <c r="F186" s="37"/>
      <c r="G186" s="37"/>
      <c r="H186" s="37"/>
      <c r="I186" s="26"/>
      <c r="J186" s="26"/>
      <c r="K186" s="26"/>
      <c r="L186" s="26"/>
      <c r="M186" s="26"/>
      <c r="N186" s="27"/>
    </row>
    <row r="187" spans="1:15" ht="14.4" thickBot="1" x14ac:dyDescent="0.35">
      <c r="A187" s="243" t="s">
        <v>325</v>
      </c>
      <c r="B187" s="244"/>
      <c r="C187" s="244"/>
      <c r="D187" s="244"/>
      <c r="E187" s="244"/>
      <c r="F187" s="244"/>
      <c r="G187" s="245"/>
      <c r="H187" s="37"/>
      <c r="I187" s="26"/>
      <c r="J187" s="26"/>
      <c r="K187" s="26"/>
      <c r="L187" s="26"/>
      <c r="M187" s="26"/>
      <c r="N187" s="27"/>
    </row>
    <row r="188" spans="1:15" ht="29.25" customHeight="1" x14ac:dyDescent="0.3">
      <c r="A188" s="284" t="s">
        <v>100</v>
      </c>
      <c r="B188" s="284"/>
      <c r="C188" s="284"/>
      <c r="D188" s="284"/>
      <c r="E188" s="284"/>
      <c r="F188" s="284"/>
      <c r="G188" s="284"/>
      <c r="H188" s="284"/>
      <c r="I188" s="284"/>
      <c r="J188" s="284"/>
      <c r="K188" s="284"/>
      <c r="L188" s="284"/>
      <c r="M188" s="284"/>
      <c r="N188" s="82"/>
    </row>
    <row r="189" spans="1:15" x14ac:dyDescent="0.3">
      <c r="A189" s="38"/>
      <c r="B189" s="38"/>
      <c r="C189" s="38"/>
      <c r="D189" s="38"/>
      <c r="E189" s="38"/>
      <c r="F189" s="38"/>
      <c r="G189" s="38"/>
      <c r="H189" s="38"/>
      <c r="I189" s="26"/>
      <c r="J189" s="26"/>
      <c r="K189" s="26"/>
      <c r="L189" s="26"/>
      <c r="M189" s="26"/>
      <c r="N189" s="27"/>
    </row>
    <row r="190" spans="1:15" x14ac:dyDescent="0.3">
      <c r="A190" s="67" t="s">
        <v>101</v>
      </c>
      <c r="B190" s="34"/>
      <c r="C190" s="37"/>
      <c r="D190" s="26"/>
      <c r="E190" s="83" t="s">
        <v>29</v>
      </c>
      <c r="F190" s="26"/>
      <c r="G190" s="26" t="s">
        <v>117</v>
      </c>
      <c r="H190" s="330" t="s">
        <v>142</v>
      </c>
      <c r="I190" s="330"/>
      <c r="J190" s="26"/>
      <c r="K190" s="26"/>
      <c r="L190" s="26"/>
      <c r="M190" s="26"/>
      <c r="N190" s="27"/>
    </row>
    <row r="191" spans="1:15" ht="14.4" x14ac:dyDescent="0.3">
      <c r="A191" s="67" t="s">
        <v>308</v>
      </c>
      <c r="B191" s="34"/>
      <c r="C191" s="37"/>
      <c r="D191" s="26"/>
      <c r="E191" s="83" t="s">
        <v>29</v>
      </c>
      <c r="F191" s="26"/>
      <c r="G191" s="26" t="s">
        <v>117</v>
      </c>
      <c r="H191" s="330" t="s">
        <v>103</v>
      </c>
      <c r="I191" s="330"/>
      <c r="J191" s="26"/>
      <c r="K191" s="26"/>
      <c r="L191" s="26"/>
      <c r="M191" s="26"/>
      <c r="N191" s="27"/>
    </row>
    <row r="192" spans="1:15" ht="14.4" thickBot="1" x14ac:dyDescent="0.35">
      <c r="A192" s="38"/>
      <c r="B192" s="37"/>
      <c r="C192" s="37"/>
      <c r="D192" s="37"/>
      <c r="E192" s="37"/>
      <c r="F192" s="37"/>
      <c r="G192" s="37"/>
      <c r="H192" s="37"/>
      <c r="I192" s="26"/>
      <c r="J192" s="26"/>
      <c r="K192" s="26"/>
      <c r="L192" s="26"/>
      <c r="M192" s="26"/>
      <c r="N192" s="27"/>
    </row>
    <row r="193" spans="1:14" ht="14.4" thickBot="1" x14ac:dyDescent="0.35">
      <c r="A193" s="84" t="s">
        <v>326</v>
      </c>
      <c r="B193" s="26"/>
      <c r="C193" s="26"/>
      <c r="D193" s="85">
        <v>8</v>
      </c>
      <c r="E193" s="86" t="s">
        <v>40</v>
      </c>
      <c r="F193" s="26"/>
      <c r="G193" s="38"/>
      <c r="H193" s="38"/>
      <c r="I193" s="26"/>
      <c r="J193" s="26"/>
      <c r="K193" s="26"/>
      <c r="L193" s="26"/>
      <c r="M193" s="26"/>
      <c r="N193" s="27"/>
    </row>
    <row r="194" spans="1:14" x14ac:dyDescent="0.3">
      <c r="A194" s="87" t="s">
        <v>276</v>
      </c>
      <c r="B194" s="87"/>
      <c r="C194" s="87"/>
      <c r="D194" s="87"/>
      <c r="E194" s="87"/>
      <c r="F194" s="87"/>
      <c r="G194" s="87"/>
      <c r="H194" s="87"/>
      <c r="I194" s="26"/>
      <c r="J194" s="26"/>
      <c r="K194" s="26"/>
      <c r="L194" s="26"/>
      <c r="M194" s="26"/>
      <c r="N194" s="27"/>
    </row>
    <row r="195" spans="1:14" ht="7.5" customHeight="1" thickBot="1" x14ac:dyDescent="0.35">
      <c r="A195" s="87"/>
      <c r="B195" s="87"/>
      <c r="C195" s="87"/>
      <c r="D195" s="87"/>
      <c r="E195" s="87"/>
      <c r="F195" s="87"/>
      <c r="G195" s="87"/>
      <c r="H195" s="87"/>
      <c r="I195" s="26"/>
      <c r="J195" s="26"/>
      <c r="K195" s="26"/>
      <c r="L195" s="26"/>
      <c r="M195" s="26"/>
      <c r="N195" s="27"/>
    </row>
    <row r="196" spans="1:14" ht="18" customHeight="1" thickBot="1" x14ac:dyDescent="0.35">
      <c r="A196" s="34"/>
      <c r="B196" s="34"/>
      <c r="C196" s="34"/>
      <c r="D196" s="34"/>
      <c r="E196" s="26"/>
      <c r="F196" s="77" t="s">
        <v>102</v>
      </c>
      <c r="G196" s="326">
        <f>IF(D193&gt;10,46+9.08*(LOG10(D193))^(4.34),2.55+52.5*(LOG10(D193)))</f>
        <v>49.96222431707703</v>
      </c>
      <c r="H196" s="327"/>
      <c r="I196" s="26"/>
      <c r="J196" s="26"/>
      <c r="K196" s="26"/>
      <c r="L196" s="26"/>
      <c r="M196" s="26"/>
      <c r="N196" s="27"/>
    </row>
    <row r="197" spans="1:14" ht="7.5" customHeight="1" x14ac:dyDescent="0.3">
      <c r="A197" s="150"/>
      <c r="B197" s="150"/>
      <c r="C197" s="150"/>
      <c r="D197" s="150"/>
      <c r="E197" s="229"/>
      <c r="F197" s="230"/>
      <c r="G197" s="150"/>
      <c r="H197" s="145"/>
      <c r="I197" s="145"/>
      <c r="J197" s="145"/>
      <c r="K197" s="145"/>
      <c r="L197" s="145"/>
      <c r="M197" s="145"/>
      <c r="N197" s="146"/>
    </row>
    <row r="198" spans="1:14" ht="4.5" customHeight="1" thickBot="1" x14ac:dyDescent="0.35">
      <c r="A198" s="145"/>
      <c r="B198" s="145"/>
      <c r="C198" s="145"/>
      <c r="D198" s="145"/>
      <c r="E198" s="145"/>
      <c r="F198" s="145"/>
      <c r="G198" s="145"/>
      <c r="H198" s="145"/>
      <c r="I198" s="145"/>
      <c r="J198" s="145"/>
      <c r="K198" s="145"/>
      <c r="L198" s="145"/>
      <c r="M198" s="145"/>
      <c r="N198" s="146"/>
    </row>
    <row r="199" spans="1:14" ht="14.4" thickBot="1" x14ac:dyDescent="0.35">
      <c r="A199" s="240" t="s">
        <v>327</v>
      </c>
      <c r="B199" s="241"/>
      <c r="C199" s="241"/>
      <c r="D199" s="241"/>
      <c r="E199" s="241"/>
      <c r="F199" s="241"/>
      <c r="G199" s="242"/>
      <c r="H199" s="145"/>
      <c r="I199" s="145"/>
      <c r="J199" s="145"/>
      <c r="K199" s="145"/>
      <c r="L199" s="145"/>
      <c r="M199" s="145"/>
      <c r="N199" s="146"/>
    </row>
    <row r="200" spans="1:14" x14ac:dyDescent="0.3">
      <c r="A200" s="145"/>
      <c r="B200" s="145"/>
      <c r="C200" s="145"/>
      <c r="D200" s="145"/>
      <c r="E200" s="145"/>
      <c r="F200" s="145"/>
      <c r="G200" s="145"/>
      <c r="H200" s="145"/>
      <c r="I200" s="145"/>
      <c r="J200" s="145"/>
      <c r="K200" s="145"/>
      <c r="L200" s="145"/>
      <c r="M200" s="145"/>
      <c r="N200" s="146"/>
    </row>
    <row r="201" spans="1:14" x14ac:dyDescent="0.3">
      <c r="A201" s="145"/>
      <c r="B201" s="145" t="s">
        <v>37</v>
      </c>
      <c r="C201" s="145"/>
      <c r="D201" s="145"/>
      <c r="E201" s="145"/>
      <c r="F201" s="145"/>
      <c r="G201" s="145"/>
      <c r="H201" s="145"/>
      <c r="I201" s="145"/>
      <c r="J201" s="145"/>
      <c r="K201" s="145"/>
      <c r="L201" s="145"/>
      <c r="M201" s="145"/>
      <c r="N201" s="146"/>
    </row>
    <row r="202" spans="1:14" x14ac:dyDescent="0.3">
      <c r="A202" s="145"/>
      <c r="B202" s="145"/>
      <c r="C202" s="145"/>
      <c r="D202" s="145"/>
      <c r="E202" s="145"/>
      <c r="F202" s="145"/>
      <c r="G202" s="145"/>
      <c r="H202" s="145"/>
      <c r="I202" s="145"/>
      <c r="J202" s="145"/>
      <c r="K202" s="145"/>
      <c r="L202" s="145"/>
      <c r="M202" s="145"/>
      <c r="N202" s="146"/>
    </row>
    <row r="203" spans="1:14" x14ac:dyDescent="0.3">
      <c r="A203" s="145"/>
      <c r="B203" s="145"/>
      <c r="C203" s="145"/>
      <c r="D203" s="145"/>
      <c r="E203" s="145"/>
      <c r="F203" s="145"/>
      <c r="G203" s="145"/>
      <c r="H203" s="145"/>
      <c r="I203" s="145"/>
      <c r="J203" s="145"/>
      <c r="K203" s="145"/>
      <c r="L203" s="145"/>
      <c r="M203" s="145"/>
      <c r="N203" s="146"/>
    </row>
    <row r="204" spans="1:14" x14ac:dyDescent="0.3">
      <c r="A204" s="145"/>
      <c r="B204" s="145"/>
      <c r="C204" s="145"/>
      <c r="D204" s="145"/>
      <c r="E204" s="145"/>
      <c r="F204" s="145"/>
      <c r="G204" s="145"/>
      <c r="H204" s="145"/>
      <c r="I204" s="145"/>
      <c r="J204" s="145"/>
      <c r="K204" s="145"/>
      <c r="L204" s="231"/>
      <c r="M204" s="145"/>
      <c r="N204" s="146"/>
    </row>
    <row r="205" spans="1:14" x14ac:dyDescent="0.3">
      <c r="A205" s="145"/>
      <c r="B205" s="145"/>
      <c r="C205" s="145"/>
      <c r="D205" s="145"/>
      <c r="E205" s="145"/>
      <c r="F205" s="145"/>
      <c r="G205" s="145"/>
      <c r="H205" s="145"/>
      <c r="I205" s="145"/>
      <c r="J205" s="232"/>
      <c r="K205" s="145"/>
      <c r="L205" s="145"/>
      <c r="M205" s="145"/>
      <c r="N205" s="146"/>
    </row>
    <row r="206" spans="1:14" x14ac:dyDescent="0.3">
      <c r="A206" s="145"/>
      <c r="B206" s="145"/>
      <c r="C206" s="145"/>
      <c r="D206" s="145"/>
      <c r="E206" s="145"/>
      <c r="F206" s="145"/>
      <c r="G206" s="145"/>
      <c r="H206" s="145"/>
      <c r="I206" s="231"/>
      <c r="J206" s="145"/>
      <c r="K206" s="145"/>
      <c r="L206" s="145"/>
      <c r="M206" s="145"/>
      <c r="N206" s="146"/>
    </row>
    <row r="207" spans="1:14" x14ac:dyDescent="0.3">
      <c r="A207" s="145"/>
      <c r="B207" s="145"/>
      <c r="C207" s="145"/>
      <c r="D207" s="145"/>
      <c r="E207" s="145"/>
      <c r="F207" s="145"/>
      <c r="G207" s="145"/>
      <c r="H207" s="145"/>
      <c r="I207" s="145"/>
      <c r="J207" s="145"/>
      <c r="K207" s="145"/>
      <c r="L207" s="145"/>
      <c r="M207" s="145"/>
      <c r="N207" s="146"/>
    </row>
    <row r="208" spans="1:14" x14ac:dyDescent="0.3">
      <c r="A208" s="145"/>
      <c r="B208" s="145"/>
      <c r="C208" s="145"/>
      <c r="D208" s="145"/>
      <c r="E208" s="145"/>
      <c r="F208" s="145"/>
      <c r="G208" s="145"/>
      <c r="H208" s="145"/>
      <c r="I208" s="145"/>
      <c r="J208" s="145"/>
      <c r="K208" s="145"/>
      <c r="L208" s="145"/>
      <c r="M208" s="145"/>
      <c r="N208" s="146"/>
    </row>
    <row r="209" spans="1:14" x14ac:dyDescent="0.3">
      <c r="A209" s="145"/>
      <c r="B209" s="145"/>
      <c r="C209" s="145"/>
      <c r="D209" s="145"/>
      <c r="E209" s="145"/>
      <c r="F209" s="145"/>
      <c r="G209" s="145"/>
      <c r="H209" s="145"/>
      <c r="I209" s="145"/>
      <c r="J209" s="145"/>
      <c r="K209" s="145"/>
      <c r="L209" s="145"/>
      <c r="M209" s="145"/>
      <c r="N209" s="146"/>
    </row>
    <row r="210" spans="1:14" x14ac:dyDescent="0.3">
      <c r="A210" s="145"/>
      <c r="B210" s="145"/>
      <c r="C210" s="145"/>
      <c r="D210" s="145"/>
      <c r="E210" s="145"/>
      <c r="F210" s="145"/>
      <c r="G210" s="145"/>
      <c r="H210" s="145"/>
      <c r="I210" s="145"/>
      <c r="J210" s="145"/>
      <c r="K210" s="145"/>
      <c r="L210" s="145"/>
      <c r="M210" s="145"/>
      <c r="N210" s="146"/>
    </row>
    <row r="211" spans="1:14" x14ac:dyDescent="0.3">
      <c r="A211" s="145"/>
      <c r="B211" s="145"/>
      <c r="C211" s="145"/>
      <c r="D211" s="145"/>
      <c r="E211" s="145"/>
      <c r="F211" s="145"/>
      <c r="G211" s="145"/>
      <c r="H211" s="145"/>
      <c r="I211" s="145"/>
      <c r="J211" s="231"/>
      <c r="K211" s="233"/>
      <c r="L211" s="145"/>
      <c r="M211" s="145"/>
      <c r="N211" s="146"/>
    </row>
    <row r="212" spans="1:14" x14ac:dyDescent="0.3">
      <c r="A212" s="145"/>
      <c r="B212" s="145"/>
      <c r="C212" s="145"/>
      <c r="D212" s="145"/>
      <c r="E212" s="145"/>
      <c r="F212" s="145"/>
      <c r="G212" s="145"/>
      <c r="H212" s="145"/>
      <c r="I212" s="145"/>
      <c r="J212" s="145"/>
      <c r="K212" s="145"/>
      <c r="L212" s="145"/>
      <c r="M212" s="145"/>
      <c r="N212" s="146"/>
    </row>
    <row r="213" spans="1:14" x14ac:dyDescent="0.3">
      <c r="A213" s="145" t="s">
        <v>331</v>
      </c>
      <c r="B213" s="145"/>
      <c r="C213" s="145"/>
      <c r="D213" s="145"/>
      <c r="E213" s="145"/>
      <c r="F213" s="145"/>
      <c r="G213" s="145"/>
      <c r="H213" s="145"/>
      <c r="I213" s="145"/>
      <c r="J213" s="145"/>
      <c r="K213" s="145"/>
      <c r="L213" s="145"/>
      <c r="M213" s="145"/>
      <c r="N213" s="146"/>
    </row>
    <row r="214" spans="1:14" ht="14.4" thickBot="1" x14ac:dyDescent="0.35">
      <c r="A214" s="145"/>
      <c r="B214" s="145"/>
      <c r="C214" s="145"/>
      <c r="D214" s="145"/>
      <c r="E214" s="145"/>
      <c r="F214" s="145"/>
      <c r="G214" s="145"/>
      <c r="H214" s="145"/>
      <c r="I214" s="145"/>
      <c r="J214" s="145"/>
      <c r="K214" s="145"/>
      <c r="L214" s="145"/>
      <c r="M214" s="145"/>
      <c r="N214" s="146"/>
    </row>
    <row r="215" spans="1:14" ht="14.4" thickBot="1" x14ac:dyDescent="0.35">
      <c r="A215" s="145"/>
      <c r="B215" s="145"/>
      <c r="C215" s="145"/>
      <c r="D215" s="145"/>
      <c r="E215" s="145"/>
      <c r="F215" s="145"/>
      <c r="G215" s="145"/>
      <c r="H215" s="145"/>
      <c r="I215" s="145"/>
      <c r="J215" s="88" t="s">
        <v>118</v>
      </c>
      <c r="K215" s="89">
        <v>6.69</v>
      </c>
      <c r="L215" s="90" t="s">
        <v>119</v>
      </c>
      <c r="M215" s="26"/>
      <c r="N215" s="27"/>
    </row>
    <row r="216" spans="1:14" ht="14.4" thickBot="1" x14ac:dyDescent="0.35">
      <c r="A216" s="145"/>
      <c r="B216" s="145"/>
      <c r="C216" s="145"/>
      <c r="D216" s="145"/>
      <c r="E216" s="145"/>
      <c r="F216" s="145"/>
      <c r="G216" s="145"/>
      <c r="H216" s="145"/>
      <c r="I216" s="145"/>
      <c r="J216" s="145"/>
      <c r="K216" s="145"/>
      <c r="L216" s="145"/>
      <c r="M216" s="145"/>
      <c r="N216" s="146"/>
    </row>
    <row r="217" spans="1:14" ht="14.4" thickBot="1" x14ac:dyDescent="0.35">
      <c r="A217" s="145"/>
      <c r="B217" s="145"/>
      <c r="C217" s="145"/>
      <c r="D217" s="145"/>
      <c r="E217" s="145"/>
      <c r="F217" s="234">
        <f>LOG(G77)-G111*G119+0.06</f>
        <v>6.414464451211404</v>
      </c>
      <c r="G217" s="333" t="s">
        <v>328</v>
      </c>
      <c r="H217" s="334"/>
      <c r="I217" s="145"/>
      <c r="J217" s="145"/>
      <c r="K217" s="145"/>
      <c r="L217" s="145"/>
      <c r="M217" s="145"/>
      <c r="N217" s="146"/>
    </row>
    <row r="218" spans="1:14" x14ac:dyDescent="0.3">
      <c r="A218" s="145"/>
      <c r="B218" s="145"/>
      <c r="C218" s="145"/>
      <c r="D218" s="145"/>
      <c r="E218" s="145"/>
      <c r="F218" s="145"/>
      <c r="G218" s="145"/>
      <c r="H218" s="145"/>
      <c r="I218" s="145"/>
      <c r="J218" s="145"/>
      <c r="K218" s="145"/>
      <c r="L218" s="145"/>
      <c r="M218" s="145"/>
      <c r="N218" s="146"/>
    </row>
    <row r="219" spans="1:14" x14ac:dyDescent="0.3">
      <c r="A219" s="145"/>
      <c r="B219" s="145"/>
      <c r="C219" s="145"/>
      <c r="D219" s="145"/>
      <c r="E219" s="145"/>
      <c r="F219" s="145"/>
      <c r="G219" s="145"/>
      <c r="H219" s="145"/>
      <c r="I219" s="145"/>
      <c r="J219" s="145"/>
      <c r="K219" s="145"/>
      <c r="L219" s="145"/>
      <c r="M219" s="145"/>
      <c r="N219" s="146"/>
    </row>
    <row r="220" spans="1:14" x14ac:dyDescent="0.3">
      <c r="A220" s="145"/>
      <c r="B220" s="145"/>
      <c r="C220" s="145"/>
      <c r="D220" s="145"/>
      <c r="E220" s="145"/>
      <c r="F220" s="145"/>
      <c r="G220" s="145"/>
      <c r="H220" s="145"/>
      <c r="I220" s="145"/>
      <c r="J220" s="145"/>
      <c r="K220" s="145"/>
      <c r="L220" s="145"/>
      <c r="M220" s="145"/>
      <c r="N220" s="146"/>
    </row>
    <row r="221" spans="1:14" x14ac:dyDescent="0.3">
      <c r="A221" s="145"/>
      <c r="B221" s="145"/>
      <c r="C221" s="145"/>
      <c r="D221" s="145"/>
      <c r="E221" s="145"/>
      <c r="F221" s="145"/>
      <c r="G221" s="145"/>
      <c r="H221" s="145"/>
      <c r="I221" s="145"/>
      <c r="J221" s="145"/>
      <c r="K221" s="145"/>
      <c r="L221" s="145"/>
      <c r="M221" s="145"/>
      <c r="N221" s="146"/>
    </row>
    <row r="222" spans="1:14" x14ac:dyDescent="0.3">
      <c r="A222" s="145"/>
      <c r="B222" s="145"/>
      <c r="C222" s="145"/>
      <c r="D222" s="145"/>
      <c r="E222" s="145"/>
      <c r="F222" s="145"/>
      <c r="G222" s="145"/>
      <c r="H222" s="145"/>
      <c r="I222" s="145"/>
      <c r="J222" s="145"/>
      <c r="K222" s="145"/>
      <c r="L222" s="145"/>
      <c r="M222" s="145"/>
      <c r="N222" s="146"/>
    </row>
    <row r="223" spans="1:14" x14ac:dyDescent="0.3">
      <c r="A223" s="145"/>
      <c r="B223" s="145"/>
      <c r="C223" s="145"/>
      <c r="D223" s="145"/>
      <c r="E223" s="145"/>
      <c r="F223" s="145"/>
      <c r="G223" s="145"/>
      <c r="H223" s="145"/>
      <c r="I223" s="145"/>
      <c r="J223" s="145"/>
      <c r="K223" s="145"/>
      <c r="L223" s="145"/>
      <c r="M223" s="145"/>
      <c r="N223" s="146"/>
    </row>
    <row r="224" spans="1:14" x14ac:dyDescent="0.3">
      <c r="A224" s="145"/>
      <c r="B224" s="145"/>
      <c r="C224" s="145"/>
      <c r="D224" s="145"/>
      <c r="E224" s="145"/>
      <c r="F224" s="145"/>
      <c r="G224" s="145"/>
      <c r="H224" s="145"/>
      <c r="I224" s="145"/>
      <c r="J224" s="145"/>
      <c r="K224" s="145"/>
      <c r="L224" s="145"/>
      <c r="M224" s="145"/>
      <c r="N224" s="146"/>
    </row>
    <row r="225" spans="1:14" x14ac:dyDescent="0.3">
      <c r="A225" s="145"/>
      <c r="B225" s="145"/>
      <c r="C225" s="145"/>
      <c r="D225" s="145"/>
      <c r="E225" s="145"/>
      <c r="F225" s="145"/>
      <c r="G225" s="145"/>
      <c r="H225" s="145"/>
      <c r="I225" s="145"/>
      <c r="J225" s="145"/>
      <c r="K225" s="145"/>
      <c r="L225" s="145"/>
      <c r="M225" s="145"/>
      <c r="N225" s="146"/>
    </row>
    <row r="226" spans="1:14" x14ac:dyDescent="0.3">
      <c r="A226" s="145"/>
      <c r="B226" s="145"/>
      <c r="C226" s="145"/>
      <c r="D226" s="145"/>
      <c r="E226" s="145"/>
      <c r="F226" s="145"/>
      <c r="G226" s="145"/>
      <c r="H226" s="145"/>
      <c r="I226" s="145"/>
      <c r="J226" s="145"/>
      <c r="K226" s="145"/>
      <c r="L226" s="145"/>
      <c r="M226" s="145"/>
      <c r="N226" s="146"/>
    </row>
    <row r="227" spans="1:14" ht="14.4" thickBot="1" x14ac:dyDescent="0.35">
      <c r="A227" s="145"/>
      <c r="B227" s="145"/>
      <c r="C227" s="145"/>
      <c r="D227" s="145"/>
      <c r="E227" s="145"/>
      <c r="F227" s="145"/>
      <c r="G227" s="145"/>
      <c r="H227" s="145"/>
      <c r="I227" s="145"/>
      <c r="J227" s="145"/>
      <c r="K227" s="145"/>
      <c r="L227" s="145"/>
      <c r="M227" s="145"/>
      <c r="N227" s="146"/>
    </row>
    <row r="228" spans="1:14" ht="14.4" thickBot="1" x14ac:dyDescent="0.35">
      <c r="A228" s="145"/>
      <c r="B228" s="145"/>
      <c r="C228" s="145"/>
      <c r="D228" s="145"/>
      <c r="E228" s="145"/>
      <c r="F228" s="145"/>
      <c r="G228" s="145"/>
      <c r="H228" s="145"/>
      <c r="I228" s="145"/>
      <c r="J228" s="145"/>
      <c r="K228" s="234">
        <f>7.35*LOG(K215+1)+(LOG(G133/3)/(1+(1.624*10^7)/(K215+1)^8.46))+(4.22-0.32*J129)*LOG((G149*G162*(K215^0.75-1.132))/(215.63*G173*(K215^0.75-18.42/(G185/G196)^0.25)))</f>
        <v>6.3282101581481713</v>
      </c>
      <c r="L228" s="333" t="s">
        <v>329</v>
      </c>
      <c r="M228" s="334"/>
      <c r="N228" s="146"/>
    </row>
    <row r="229" spans="1:14" x14ac:dyDescent="0.3">
      <c r="A229" s="145"/>
      <c r="B229" s="145"/>
      <c r="C229" s="145"/>
      <c r="D229" s="145"/>
      <c r="E229" s="145"/>
      <c r="F229" s="145"/>
      <c r="G229" s="145"/>
      <c r="H229" s="145"/>
      <c r="I229" s="145"/>
      <c r="J229" s="145"/>
      <c r="K229" s="145"/>
      <c r="L229" s="145"/>
      <c r="M229" s="145"/>
      <c r="N229" s="146"/>
    </row>
    <row r="230" spans="1:14" x14ac:dyDescent="0.3">
      <c r="A230" s="145"/>
      <c r="B230" s="145"/>
      <c r="C230" s="145"/>
      <c r="D230" s="145"/>
      <c r="E230" s="145"/>
      <c r="F230" s="145"/>
      <c r="G230" s="145"/>
      <c r="H230" s="145"/>
      <c r="I230" s="145"/>
      <c r="J230" s="145"/>
      <c r="K230" s="145"/>
      <c r="L230" s="145"/>
      <c r="M230" s="145"/>
      <c r="N230" s="146"/>
    </row>
    <row r="231" spans="1:14" x14ac:dyDescent="0.3">
      <c r="A231" s="145"/>
      <c r="B231" s="145"/>
      <c r="C231" s="145"/>
      <c r="D231" s="145"/>
      <c r="E231" s="145"/>
      <c r="F231" s="145"/>
      <c r="G231" s="145"/>
      <c r="H231" s="145"/>
      <c r="I231" s="145"/>
      <c r="J231" s="145"/>
      <c r="K231" s="145"/>
      <c r="L231" s="145"/>
      <c r="M231" s="145"/>
      <c r="N231" s="146"/>
    </row>
    <row r="232" spans="1:14" x14ac:dyDescent="0.3">
      <c r="A232" s="145"/>
      <c r="B232" s="145"/>
      <c r="C232" s="145"/>
      <c r="D232" s="145"/>
      <c r="E232" s="145"/>
      <c r="F232" s="145"/>
      <c r="G232" s="145"/>
      <c r="H232" s="145"/>
      <c r="I232" s="145"/>
      <c r="J232" s="145"/>
      <c r="K232" s="145"/>
      <c r="L232" s="145"/>
      <c r="M232" s="145"/>
      <c r="N232" s="146"/>
    </row>
    <row r="233" spans="1:14" ht="14.4" thickBot="1" x14ac:dyDescent="0.35">
      <c r="A233" s="145"/>
      <c r="B233" s="145"/>
      <c r="C233" s="145"/>
      <c r="D233" s="145"/>
      <c r="E233" s="145"/>
      <c r="F233" s="145"/>
      <c r="G233" s="145"/>
      <c r="H233" s="145"/>
      <c r="I233" s="145"/>
      <c r="J233" s="145"/>
      <c r="K233" s="145"/>
      <c r="L233" s="145"/>
      <c r="M233" s="145"/>
      <c r="N233" s="146"/>
    </row>
    <row r="234" spans="1:14" ht="15.75" customHeight="1" thickBot="1" x14ac:dyDescent="0.35">
      <c r="A234" s="235" t="s">
        <v>122</v>
      </c>
      <c r="B234" s="145"/>
      <c r="C234" s="145"/>
      <c r="D234" s="145"/>
      <c r="E234" s="145"/>
      <c r="F234" s="236" t="s">
        <v>118</v>
      </c>
      <c r="G234" s="328">
        <f>+K215*2.54</f>
        <v>16.992599999999999</v>
      </c>
      <c r="H234" s="329"/>
      <c r="I234" s="237" t="s">
        <v>120</v>
      </c>
      <c r="J234" s="145"/>
      <c r="K234" s="145"/>
      <c r="L234" s="145"/>
      <c r="M234" s="145"/>
      <c r="N234" s="146"/>
    </row>
    <row r="235" spans="1:14" ht="5.25" customHeight="1" x14ac:dyDescent="0.3">
      <c r="A235" s="26"/>
      <c r="B235" s="26"/>
      <c r="C235" s="26"/>
      <c r="D235" s="26"/>
      <c r="E235" s="26"/>
      <c r="F235" s="26"/>
      <c r="G235" s="26"/>
      <c r="H235" s="26"/>
      <c r="I235" s="26"/>
      <c r="J235" s="26"/>
      <c r="K235" s="26"/>
      <c r="L235" s="26"/>
      <c r="M235" s="26"/>
      <c r="N235" s="27"/>
    </row>
    <row r="236" spans="1:14" hidden="1" x14ac:dyDescent="0.3">
      <c r="A236" s="91" t="s">
        <v>163</v>
      </c>
      <c r="B236" s="26"/>
      <c r="C236" s="26"/>
      <c r="D236" s="26"/>
      <c r="E236" s="26"/>
      <c r="F236" s="26"/>
      <c r="G236" s="26"/>
      <c r="H236" s="26"/>
      <c r="I236" s="26"/>
      <c r="J236" s="26"/>
      <c r="K236" s="26"/>
      <c r="L236" s="26"/>
      <c r="M236" s="26"/>
      <c r="N236" s="27"/>
    </row>
    <row r="237" spans="1:14" ht="42" hidden="1" customHeight="1" x14ac:dyDescent="0.3">
      <c r="A237" s="284" t="s">
        <v>164</v>
      </c>
      <c r="B237" s="284"/>
      <c r="C237" s="284"/>
      <c r="D237" s="284"/>
      <c r="E237" s="284"/>
      <c r="F237" s="284"/>
      <c r="G237" s="284"/>
      <c r="H237" s="284"/>
      <c r="I237" s="284"/>
      <c r="J237" s="284"/>
      <c r="K237" s="284"/>
      <c r="L237" s="284"/>
      <c r="M237" s="284"/>
      <c r="N237" s="27"/>
    </row>
    <row r="238" spans="1:14" ht="51" hidden="1" customHeight="1" x14ac:dyDescent="0.3">
      <c r="A238" s="284" t="s">
        <v>165</v>
      </c>
      <c r="B238" s="284"/>
      <c r="C238" s="284"/>
      <c r="D238" s="284"/>
      <c r="E238" s="284"/>
      <c r="F238" s="284"/>
      <c r="G238" s="284"/>
      <c r="H238" s="284"/>
      <c r="I238" s="284"/>
      <c r="J238" s="284"/>
      <c r="K238" s="284"/>
      <c r="L238" s="284"/>
      <c r="M238" s="284"/>
      <c r="N238" s="27"/>
    </row>
    <row r="239" spans="1:14" hidden="1" x14ac:dyDescent="0.3">
      <c r="A239" s="67" t="s">
        <v>141</v>
      </c>
      <c r="B239" s="92"/>
      <c r="C239" s="92"/>
      <c r="D239" s="92"/>
      <c r="E239" s="92"/>
      <c r="F239" s="92"/>
      <c r="G239" s="26"/>
      <c r="H239" s="26"/>
      <c r="I239" s="26"/>
      <c r="J239" s="26"/>
      <c r="K239" s="26"/>
      <c r="L239" s="26"/>
      <c r="M239" s="26"/>
      <c r="N239" s="27"/>
    </row>
    <row r="240" spans="1:14" ht="12.75" hidden="1" customHeight="1" x14ac:dyDescent="0.3">
      <c r="A240" s="281" t="s">
        <v>145</v>
      </c>
      <c r="B240" s="282"/>
      <c r="C240" s="93">
        <v>0.2</v>
      </c>
      <c r="D240" s="84" t="s">
        <v>146</v>
      </c>
      <c r="E240" s="92"/>
      <c r="F240" s="92"/>
      <c r="G240" s="26"/>
      <c r="H240" s="26"/>
      <c r="I240" s="26"/>
      <c r="J240" s="26"/>
      <c r="K240" s="26"/>
      <c r="L240" s="26"/>
      <c r="M240" s="26"/>
      <c r="N240" s="27"/>
    </row>
    <row r="241" spans="1:14" hidden="1" x14ac:dyDescent="0.3">
      <c r="A241" s="34"/>
      <c r="B241" s="34"/>
      <c r="C241" s="34"/>
      <c r="D241" s="34"/>
      <c r="E241" s="34"/>
      <c r="F241" s="34"/>
      <c r="G241" s="26"/>
      <c r="H241" s="26"/>
      <c r="I241" s="26"/>
      <c r="J241" s="26"/>
      <c r="K241" s="26"/>
      <c r="L241" s="26"/>
      <c r="M241" s="26"/>
      <c r="N241" s="27"/>
    </row>
    <row r="242" spans="1:14" hidden="1" x14ac:dyDescent="0.3">
      <c r="A242" s="34"/>
      <c r="B242" s="34"/>
      <c r="C242" s="34"/>
      <c r="D242" s="34" t="s">
        <v>147</v>
      </c>
      <c r="E242" s="34"/>
      <c r="F242" s="34"/>
      <c r="G242" s="26"/>
      <c r="H242" s="26"/>
      <c r="I242" s="26"/>
      <c r="J242" s="26"/>
      <c r="K242" s="26"/>
      <c r="L242" s="26"/>
      <c r="M242" s="26"/>
      <c r="N242" s="27"/>
    </row>
    <row r="243" spans="1:14" hidden="1" x14ac:dyDescent="0.3">
      <c r="A243" s="67" t="s">
        <v>148</v>
      </c>
      <c r="B243" s="67"/>
      <c r="C243" s="67"/>
      <c r="D243" s="67"/>
      <c r="E243" s="67"/>
      <c r="F243" s="67"/>
      <c r="G243" s="26"/>
      <c r="H243" s="26"/>
      <c r="I243" s="26"/>
      <c r="J243" s="26"/>
      <c r="K243" s="26"/>
      <c r="L243" s="26"/>
      <c r="M243" s="26"/>
      <c r="N243" s="27"/>
    </row>
    <row r="244" spans="1:14" hidden="1" x14ac:dyDescent="0.3">
      <c r="A244" s="349" t="s">
        <v>149</v>
      </c>
      <c r="B244" s="349"/>
      <c r="C244" s="349"/>
      <c r="D244" s="349"/>
      <c r="E244" s="349"/>
      <c r="F244" s="34"/>
      <c r="G244" s="26"/>
      <c r="H244" s="26"/>
      <c r="I244" s="26"/>
      <c r="J244" s="26"/>
      <c r="K244" s="26"/>
      <c r="L244" s="26"/>
      <c r="M244" s="26"/>
      <c r="N244" s="27"/>
    </row>
    <row r="245" spans="1:14" hidden="1" x14ac:dyDescent="0.3">
      <c r="A245" s="34"/>
      <c r="B245" s="34"/>
      <c r="C245" s="34"/>
      <c r="D245" s="34"/>
      <c r="E245" s="34"/>
      <c r="F245" s="34"/>
      <c r="G245" s="26"/>
      <c r="H245" s="26"/>
      <c r="I245" s="26"/>
      <c r="J245" s="26"/>
      <c r="K245" s="26"/>
      <c r="L245" s="26"/>
      <c r="M245" s="26"/>
      <c r="N245" s="27"/>
    </row>
    <row r="246" spans="1:14" hidden="1" x14ac:dyDescent="0.3">
      <c r="A246" s="347" t="s">
        <v>150</v>
      </c>
      <c r="B246" s="347"/>
      <c r="C246" s="347"/>
      <c r="D246" s="94">
        <f>24*C240</f>
        <v>4.8000000000000007</v>
      </c>
      <c r="E246" s="34" t="s">
        <v>146</v>
      </c>
      <c r="F246" s="34"/>
      <c r="G246" s="26"/>
      <c r="H246" s="26"/>
      <c r="I246" s="26"/>
      <c r="J246" s="26"/>
      <c r="K246" s="26"/>
      <c r="L246" s="26"/>
      <c r="M246" s="26"/>
      <c r="N246" s="27"/>
    </row>
    <row r="247" spans="1:14" hidden="1" x14ac:dyDescent="0.3">
      <c r="A247" s="34"/>
      <c r="B247" s="34"/>
      <c r="C247" s="34"/>
      <c r="D247" s="34"/>
      <c r="E247" s="34"/>
      <c r="F247" s="34"/>
      <c r="G247" s="26"/>
      <c r="H247" s="26"/>
      <c r="I247" s="26"/>
      <c r="J247" s="26"/>
      <c r="K247" s="26"/>
      <c r="L247" s="26"/>
      <c r="M247" s="26"/>
      <c r="N247" s="27"/>
    </row>
    <row r="248" spans="1:14" ht="39.75" hidden="1" customHeight="1" x14ac:dyDescent="0.3">
      <c r="A248" s="284" t="s">
        <v>161</v>
      </c>
      <c r="B248" s="284"/>
      <c r="C248" s="284"/>
      <c r="D248" s="284"/>
      <c r="E248" s="284"/>
      <c r="F248" s="284"/>
      <c r="G248" s="284"/>
      <c r="H248" s="284"/>
      <c r="I248" s="284"/>
      <c r="J248" s="284"/>
      <c r="K248" s="284"/>
      <c r="L248" s="284"/>
      <c r="M248" s="284"/>
      <c r="N248" s="27"/>
    </row>
    <row r="249" spans="1:14" hidden="1" x14ac:dyDescent="0.3">
      <c r="A249" s="34" t="s">
        <v>162</v>
      </c>
      <c r="B249" s="34"/>
      <c r="C249" s="34"/>
      <c r="D249" s="34"/>
      <c r="E249" s="34"/>
      <c r="F249" s="34"/>
      <c r="G249" s="26"/>
      <c r="H249" s="26"/>
      <c r="I249" s="26"/>
      <c r="J249" s="26"/>
      <c r="K249" s="26"/>
      <c r="L249" s="26"/>
      <c r="M249" s="26"/>
      <c r="N249" s="27"/>
    </row>
    <row r="250" spans="1:14" hidden="1" x14ac:dyDescent="0.3">
      <c r="A250" s="34"/>
      <c r="B250" s="34"/>
      <c r="C250" s="34"/>
      <c r="D250" s="34"/>
      <c r="E250" s="34"/>
      <c r="F250" s="34"/>
      <c r="G250" s="26"/>
      <c r="H250" s="26"/>
      <c r="I250" s="26"/>
      <c r="J250" s="26"/>
      <c r="K250" s="26"/>
      <c r="L250" s="26"/>
      <c r="M250" s="26"/>
      <c r="N250" s="27"/>
    </row>
    <row r="251" spans="1:14" hidden="1" x14ac:dyDescent="0.3">
      <c r="A251" s="34"/>
      <c r="B251" s="34"/>
      <c r="C251" s="34"/>
      <c r="D251" s="34"/>
      <c r="E251" s="34"/>
      <c r="F251" s="34"/>
      <c r="G251" s="26"/>
      <c r="H251" s="26"/>
      <c r="I251" s="26"/>
      <c r="J251" s="26"/>
      <c r="K251" s="26"/>
      <c r="L251" s="26"/>
      <c r="M251" s="26"/>
      <c r="N251" s="27"/>
    </row>
    <row r="252" spans="1:14" hidden="1" x14ac:dyDescent="0.3">
      <c r="A252" s="34"/>
      <c r="B252" s="34"/>
      <c r="C252" s="34"/>
      <c r="D252" s="34"/>
      <c r="E252" s="34"/>
      <c r="F252" s="34"/>
      <c r="G252" s="26"/>
      <c r="H252" s="26"/>
      <c r="I252" s="26"/>
      <c r="J252" s="26"/>
      <c r="K252" s="26"/>
      <c r="L252" s="26"/>
      <c r="M252" s="26"/>
      <c r="N252" s="27"/>
    </row>
    <row r="253" spans="1:14" hidden="1" x14ac:dyDescent="0.3">
      <c r="A253" s="34"/>
      <c r="B253" s="34"/>
      <c r="C253" s="34"/>
      <c r="D253" s="34"/>
      <c r="E253" s="34"/>
      <c r="F253" s="34"/>
      <c r="G253" s="26"/>
      <c r="H253" s="26"/>
      <c r="I253" s="26"/>
      <c r="J253" s="26"/>
      <c r="K253" s="26"/>
      <c r="L253" s="26"/>
      <c r="M253" s="26"/>
      <c r="N253" s="27"/>
    </row>
    <row r="254" spans="1:14" hidden="1" x14ac:dyDescent="0.3">
      <c r="A254" s="34"/>
      <c r="B254" s="34"/>
      <c r="C254" s="34"/>
      <c r="D254" s="34"/>
      <c r="E254" s="34"/>
      <c r="F254" s="34"/>
      <c r="G254" s="26"/>
      <c r="H254" s="26"/>
      <c r="I254" s="26"/>
      <c r="J254" s="26"/>
      <c r="K254" s="26"/>
      <c r="L254" s="26"/>
      <c r="M254" s="26"/>
      <c r="N254" s="27"/>
    </row>
    <row r="255" spans="1:14" hidden="1" x14ac:dyDescent="0.3">
      <c r="A255" s="34"/>
      <c r="B255" s="34"/>
      <c r="C255" s="34"/>
      <c r="D255" s="34"/>
      <c r="E255" s="34"/>
      <c r="F255" s="34"/>
      <c r="G255" s="26"/>
      <c r="H255" s="26"/>
      <c r="I255" s="26"/>
      <c r="J255" s="26"/>
      <c r="K255" s="26"/>
      <c r="L255" s="26"/>
      <c r="M255" s="26"/>
      <c r="N255" s="27"/>
    </row>
    <row r="256" spans="1:14" hidden="1" x14ac:dyDescent="0.3">
      <c r="A256" s="34"/>
      <c r="B256" s="34"/>
      <c r="C256" s="34"/>
      <c r="D256" s="34"/>
      <c r="E256" s="34"/>
      <c r="F256" s="34"/>
      <c r="G256" s="26"/>
      <c r="H256" s="26"/>
      <c r="I256" s="26"/>
      <c r="J256" s="26"/>
      <c r="K256" s="26"/>
      <c r="L256" s="26"/>
      <c r="M256" s="26"/>
      <c r="N256" s="27"/>
    </row>
    <row r="257" spans="1:14" hidden="1" x14ac:dyDescent="0.3">
      <c r="A257" s="34"/>
      <c r="B257" s="34"/>
      <c r="C257" s="34"/>
      <c r="D257" s="34"/>
      <c r="E257" s="34"/>
      <c r="F257" s="34"/>
      <c r="G257" s="26"/>
      <c r="H257" s="26"/>
      <c r="I257" s="26"/>
      <c r="J257" s="26"/>
      <c r="K257" s="26"/>
      <c r="L257" s="26"/>
      <c r="M257" s="26"/>
      <c r="N257" s="27"/>
    </row>
    <row r="258" spans="1:14" hidden="1" x14ac:dyDescent="0.3">
      <c r="A258" s="34"/>
      <c r="B258" s="34"/>
      <c r="C258" s="34"/>
      <c r="D258" s="34"/>
      <c r="E258" s="34"/>
      <c r="F258" s="34"/>
      <c r="G258" s="26"/>
      <c r="H258" s="26"/>
      <c r="I258" s="26"/>
      <c r="J258" s="26"/>
      <c r="K258" s="26"/>
      <c r="L258" s="26"/>
      <c r="M258" s="26"/>
      <c r="N258" s="27"/>
    </row>
    <row r="259" spans="1:14" hidden="1" x14ac:dyDescent="0.3">
      <c r="A259" s="34"/>
      <c r="B259" s="34"/>
      <c r="C259" s="34"/>
      <c r="D259" s="34"/>
      <c r="E259" s="34"/>
      <c r="F259" s="34"/>
      <c r="G259" s="26"/>
      <c r="H259" s="26"/>
      <c r="I259" s="26"/>
      <c r="J259" s="26"/>
      <c r="K259" s="26"/>
      <c r="L259" s="26"/>
      <c r="M259" s="26"/>
      <c r="N259" s="27"/>
    </row>
    <row r="260" spans="1:14" ht="13.5" hidden="1" customHeight="1" x14ac:dyDescent="0.3">
      <c r="A260" s="92" t="s">
        <v>141</v>
      </c>
      <c r="B260" s="92"/>
      <c r="C260" s="92"/>
      <c r="D260" s="34"/>
      <c r="E260" s="34"/>
      <c r="F260" s="34"/>
      <c r="G260" s="26"/>
      <c r="H260" s="26"/>
      <c r="I260" s="26"/>
      <c r="J260" s="26"/>
      <c r="K260" s="26"/>
      <c r="L260" s="26"/>
      <c r="M260" s="26"/>
      <c r="N260" s="27"/>
    </row>
    <row r="261" spans="1:14" hidden="1" x14ac:dyDescent="0.3">
      <c r="A261" s="95" t="s">
        <v>151</v>
      </c>
      <c r="B261" s="96">
        <f>+D246</f>
        <v>4.8000000000000007</v>
      </c>
      <c r="C261" s="92" t="s">
        <v>146</v>
      </c>
      <c r="D261" s="34"/>
      <c r="E261" s="34"/>
      <c r="F261" s="34"/>
      <c r="G261" s="26"/>
      <c r="H261" s="26"/>
      <c r="I261" s="26"/>
      <c r="J261" s="26"/>
      <c r="K261" s="26"/>
      <c r="L261" s="26"/>
      <c r="M261" s="26"/>
      <c r="N261" s="27"/>
    </row>
    <row r="262" spans="1:14" hidden="1" x14ac:dyDescent="0.3">
      <c r="A262" s="95" t="s">
        <v>152</v>
      </c>
      <c r="B262" s="96">
        <v>3.5</v>
      </c>
      <c r="C262" s="92" t="s">
        <v>146</v>
      </c>
      <c r="D262" s="34"/>
      <c r="E262" s="34"/>
      <c r="F262" s="34"/>
      <c r="G262" s="26"/>
      <c r="H262" s="26"/>
      <c r="I262" s="26"/>
      <c r="J262" s="26"/>
      <c r="K262" s="26"/>
      <c r="L262" s="26"/>
      <c r="M262" s="26"/>
      <c r="N262" s="27"/>
    </row>
    <row r="263" spans="1:14" hidden="1" x14ac:dyDescent="0.3">
      <c r="A263" s="92"/>
      <c r="B263" s="92"/>
      <c r="C263" s="92"/>
      <c r="D263" s="34"/>
      <c r="E263" s="34"/>
      <c r="F263" s="34"/>
      <c r="G263" s="26"/>
      <c r="H263" s="26"/>
      <c r="I263" s="26"/>
      <c r="J263" s="26"/>
      <c r="K263" s="26"/>
      <c r="L263" s="26"/>
      <c r="M263" s="26"/>
      <c r="N263" s="27"/>
    </row>
    <row r="264" spans="1:14" hidden="1" x14ac:dyDescent="0.3">
      <c r="A264" s="34"/>
      <c r="B264" s="34"/>
      <c r="C264" s="34" t="s">
        <v>153</v>
      </c>
      <c r="D264" s="34"/>
      <c r="E264" s="34"/>
      <c r="F264" s="34"/>
      <c r="G264" s="26"/>
      <c r="H264" s="26"/>
      <c r="I264" s="26"/>
      <c r="J264" s="26"/>
      <c r="K264" s="26"/>
      <c r="L264" s="26"/>
      <c r="M264" s="26"/>
      <c r="N264" s="27"/>
    </row>
    <row r="265" spans="1:14" hidden="1" x14ac:dyDescent="0.3">
      <c r="A265" s="34"/>
      <c r="B265" s="34"/>
      <c r="C265" s="34"/>
      <c r="D265" s="34"/>
      <c r="E265" s="34"/>
      <c r="F265" s="34"/>
      <c r="G265" s="26"/>
      <c r="H265" s="26"/>
      <c r="I265" s="26"/>
      <c r="J265" s="26"/>
      <c r="K265" s="26"/>
      <c r="L265" s="26"/>
      <c r="M265" s="26"/>
      <c r="N265" s="27"/>
    </row>
    <row r="266" spans="1:14" hidden="1" x14ac:dyDescent="0.3">
      <c r="A266" s="34"/>
      <c r="B266" s="34"/>
      <c r="C266" s="34"/>
      <c r="D266" s="97">
        <f>+B261/B262</f>
        <v>1.3714285714285717</v>
      </c>
      <c r="E266" s="34"/>
      <c r="F266" s="34"/>
      <c r="G266" s="26"/>
      <c r="H266" s="26"/>
      <c r="I266" s="26"/>
      <c r="J266" s="26"/>
      <c r="K266" s="26"/>
      <c r="L266" s="26"/>
      <c r="M266" s="26"/>
      <c r="N266" s="27"/>
    </row>
    <row r="267" spans="1:14" hidden="1" x14ac:dyDescent="0.3">
      <c r="A267" s="34"/>
      <c r="B267" s="26"/>
      <c r="C267" s="34"/>
      <c r="D267" s="34"/>
      <c r="E267" s="34"/>
      <c r="F267" s="34"/>
      <c r="G267" s="26"/>
      <c r="H267" s="26"/>
      <c r="I267" s="26"/>
      <c r="J267" s="26"/>
      <c r="K267" s="26"/>
      <c r="L267" s="26"/>
      <c r="M267" s="26"/>
      <c r="N267" s="27"/>
    </row>
    <row r="268" spans="1:14" hidden="1" x14ac:dyDescent="0.3">
      <c r="A268" s="98" t="s">
        <v>166</v>
      </c>
      <c r="B268" s="98"/>
      <c r="C268" s="98"/>
      <c r="D268" s="98"/>
      <c r="E268" s="98"/>
      <c r="F268" s="98"/>
      <c r="G268" s="26"/>
      <c r="H268" s="26"/>
      <c r="I268" s="26"/>
      <c r="J268" s="26"/>
      <c r="K268" s="26"/>
      <c r="L268" s="26"/>
      <c r="M268" s="26"/>
      <c r="N268" s="27"/>
    </row>
    <row r="269" spans="1:14" ht="28.5" hidden="1" customHeight="1" x14ac:dyDescent="0.3">
      <c r="A269" s="284" t="s">
        <v>144</v>
      </c>
      <c r="B269" s="284"/>
      <c r="C269" s="284"/>
      <c r="D269" s="284"/>
      <c r="E269" s="284"/>
      <c r="F269" s="284"/>
      <c r="G269" s="284"/>
      <c r="H269" s="284"/>
      <c r="I269" s="284"/>
      <c r="J269" s="284"/>
      <c r="K269" s="284"/>
      <c r="L269" s="284"/>
      <c r="M269" s="284"/>
      <c r="N269" s="27"/>
    </row>
    <row r="270" spans="1:14" ht="15" hidden="1" customHeight="1" x14ac:dyDescent="0.3">
      <c r="A270" s="38"/>
      <c r="B270" s="38"/>
      <c r="C270" s="38"/>
      <c r="D270" s="38"/>
      <c r="E270" s="38"/>
      <c r="F270" s="38"/>
      <c r="G270" s="38"/>
      <c r="H270" s="38"/>
      <c r="I270" s="38"/>
      <c r="J270" s="38"/>
      <c r="K270" s="38"/>
      <c r="L270" s="38"/>
      <c r="M270" s="38"/>
      <c r="N270" s="27"/>
    </row>
    <row r="271" spans="1:14" hidden="1" x14ac:dyDescent="0.3">
      <c r="A271" s="98" t="s">
        <v>196</v>
      </c>
      <c r="B271" s="98"/>
      <c r="C271" s="98"/>
      <c r="D271" s="98"/>
      <c r="E271" s="98"/>
      <c r="F271" s="98"/>
      <c r="G271" s="26"/>
      <c r="H271" s="26"/>
      <c r="I271" s="26"/>
      <c r="J271" s="26"/>
      <c r="K271" s="26"/>
      <c r="L271" s="26"/>
      <c r="M271" s="26"/>
      <c r="N271" s="27"/>
    </row>
    <row r="272" spans="1:14" ht="64.5" hidden="1" customHeight="1" x14ac:dyDescent="0.3">
      <c r="A272" s="284" t="s">
        <v>277</v>
      </c>
      <c r="B272" s="284"/>
      <c r="C272" s="284"/>
      <c r="D272" s="284"/>
      <c r="E272" s="284"/>
      <c r="F272" s="284"/>
      <c r="G272" s="284"/>
      <c r="H272" s="284"/>
      <c r="I272" s="284"/>
      <c r="J272" s="284"/>
      <c r="K272" s="284"/>
      <c r="L272" s="284"/>
      <c r="M272" s="284"/>
      <c r="N272" s="27"/>
    </row>
    <row r="273" spans="1:14" ht="41.25" hidden="1" customHeight="1" x14ac:dyDescent="0.3">
      <c r="A273" s="284" t="s">
        <v>278</v>
      </c>
      <c r="B273" s="284"/>
      <c r="C273" s="284"/>
      <c r="D273" s="284"/>
      <c r="E273" s="284"/>
      <c r="F273" s="284"/>
      <c r="G273" s="284"/>
      <c r="H273" s="284"/>
      <c r="I273" s="284"/>
      <c r="J273" s="284"/>
      <c r="K273" s="284"/>
      <c r="L273" s="284"/>
      <c r="M273" s="284"/>
      <c r="N273" s="27"/>
    </row>
    <row r="274" spans="1:14" hidden="1" x14ac:dyDescent="0.3">
      <c r="A274" s="34"/>
      <c r="B274" s="34"/>
      <c r="C274" s="34"/>
      <c r="D274" s="34"/>
      <c r="E274" s="34"/>
      <c r="F274" s="34"/>
      <c r="G274" s="34"/>
      <c r="H274" s="34"/>
      <c r="I274" s="26"/>
      <c r="J274" s="26"/>
      <c r="K274" s="26"/>
      <c r="L274" s="26"/>
      <c r="M274" s="26"/>
      <c r="N274" s="27"/>
    </row>
    <row r="275" spans="1:14" hidden="1" x14ac:dyDescent="0.3">
      <c r="A275" s="34"/>
      <c r="B275" s="34"/>
      <c r="C275" s="34"/>
      <c r="D275" s="34"/>
      <c r="E275" s="34"/>
      <c r="F275" s="34"/>
      <c r="G275" s="34"/>
      <c r="H275" s="34"/>
      <c r="I275" s="26"/>
      <c r="J275" s="26"/>
      <c r="K275" s="26"/>
      <c r="L275" s="26"/>
      <c r="M275" s="26"/>
      <c r="N275" s="27"/>
    </row>
    <row r="276" spans="1:14" hidden="1" x14ac:dyDescent="0.3">
      <c r="A276" s="34"/>
      <c r="B276" s="34"/>
      <c r="C276" s="34"/>
      <c r="D276" s="34"/>
      <c r="E276" s="34"/>
      <c r="F276" s="34"/>
      <c r="G276" s="34"/>
      <c r="H276" s="34"/>
      <c r="I276" s="26"/>
      <c r="J276" s="26"/>
      <c r="K276" s="26"/>
      <c r="L276" s="26"/>
      <c r="M276" s="26"/>
      <c r="N276" s="27"/>
    </row>
    <row r="277" spans="1:14" hidden="1" x14ac:dyDescent="0.3">
      <c r="A277" s="34"/>
      <c r="B277" s="34"/>
      <c r="C277" s="34"/>
      <c r="D277" s="34"/>
      <c r="E277" s="34"/>
      <c r="F277" s="34"/>
      <c r="G277" s="34"/>
      <c r="H277" s="34"/>
      <c r="I277" s="26"/>
      <c r="J277" s="26"/>
      <c r="K277" s="26"/>
      <c r="L277" s="26"/>
      <c r="M277" s="26"/>
      <c r="N277" s="27"/>
    </row>
    <row r="278" spans="1:14" hidden="1" x14ac:dyDescent="0.3">
      <c r="A278" s="34" t="s">
        <v>154</v>
      </c>
      <c r="B278" s="34"/>
      <c r="C278" s="34"/>
      <c r="D278" s="34"/>
      <c r="E278" s="34"/>
      <c r="F278" s="34"/>
      <c r="G278" s="34"/>
      <c r="H278" s="34"/>
      <c r="I278" s="26"/>
      <c r="J278" s="26"/>
      <c r="K278" s="26"/>
      <c r="L278" s="26"/>
      <c r="M278" s="26"/>
      <c r="N278" s="27"/>
    </row>
    <row r="279" spans="1:14" hidden="1" x14ac:dyDescent="0.3">
      <c r="A279" s="36" t="s">
        <v>170</v>
      </c>
      <c r="B279" s="67" t="s">
        <v>167</v>
      </c>
      <c r="C279" s="67"/>
      <c r="D279" s="67"/>
      <c r="E279" s="67"/>
      <c r="F279" s="67"/>
      <c r="G279" s="67"/>
      <c r="H279" s="67"/>
      <c r="I279" s="26"/>
      <c r="J279" s="26"/>
      <c r="K279" s="26"/>
      <c r="L279" s="26"/>
      <c r="M279" s="26"/>
      <c r="N279" s="27"/>
    </row>
    <row r="280" spans="1:14" ht="25.5" hidden="1" customHeight="1" x14ac:dyDescent="0.3">
      <c r="A280" s="99" t="s">
        <v>171</v>
      </c>
      <c r="B280" s="284" t="s">
        <v>168</v>
      </c>
      <c r="C280" s="284"/>
      <c r="D280" s="284"/>
      <c r="E280" s="284"/>
      <c r="F280" s="284"/>
      <c r="G280" s="284"/>
      <c r="H280" s="284"/>
      <c r="I280" s="284"/>
      <c r="J280" s="284"/>
      <c r="K280" s="284"/>
      <c r="L280" s="284"/>
      <c r="M280" s="284"/>
      <c r="N280" s="27"/>
    </row>
    <row r="281" spans="1:14" ht="12.75" hidden="1" customHeight="1" x14ac:dyDescent="0.3">
      <c r="A281" s="36" t="s">
        <v>169</v>
      </c>
      <c r="B281" s="41" t="s">
        <v>172</v>
      </c>
      <c r="C281" s="67"/>
      <c r="D281" s="67"/>
      <c r="E281" s="67"/>
      <c r="F281" s="67"/>
      <c r="G281" s="67"/>
      <c r="H281" s="67"/>
      <c r="I281" s="26"/>
      <c r="J281" s="26"/>
      <c r="K281" s="26"/>
      <c r="L281" s="26"/>
      <c r="M281" s="26"/>
      <c r="N281" s="27"/>
    </row>
    <row r="282" spans="1:14" ht="13.5" hidden="1" customHeight="1" x14ac:dyDescent="0.3">
      <c r="A282" s="42" t="s">
        <v>182</v>
      </c>
      <c r="B282" s="284" t="s">
        <v>174</v>
      </c>
      <c r="C282" s="284"/>
      <c r="D282" s="284"/>
      <c r="E282" s="284"/>
      <c r="F282" s="284"/>
      <c r="G282" s="284"/>
      <c r="H282" s="284"/>
      <c r="I282" s="284"/>
      <c r="J282" s="284"/>
      <c r="K282" s="284"/>
      <c r="L282" s="284"/>
      <c r="M282" s="284"/>
      <c r="N282" s="27"/>
    </row>
    <row r="283" spans="1:14" hidden="1" x14ac:dyDescent="0.3">
      <c r="A283" s="36" t="s">
        <v>183</v>
      </c>
      <c r="B283" s="67" t="s">
        <v>173</v>
      </c>
      <c r="C283" s="67"/>
      <c r="D283" s="67"/>
      <c r="E283" s="67"/>
      <c r="F283" s="67"/>
      <c r="G283" s="67"/>
      <c r="H283" s="67"/>
      <c r="I283" s="26"/>
      <c r="J283" s="26"/>
      <c r="K283" s="26"/>
      <c r="L283" s="26"/>
      <c r="M283" s="26"/>
      <c r="N283" s="27"/>
    </row>
    <row r="284" spans="1:14" hidden="1" x14ac:dyDescent="0.3">
      <c r="A284" s="100"/>
      <c r="B284" s="100"/>
      <c r="C284" s="100"/>
      <c r="D284" s="100"/>
      <c r="E284" s="100"/>
      <c r="F284" s="100"/>
      <c r="G284" s="100"/>
      <c r="H284" s="100"/>
      <c r="I284" s="26"/>
      <c r="J284" s="26"/>
      <c r="K284" s="26"/>
      <c r="L284" s="26"/>
      <c r="M284" s="26"/>
      <c r="N284" s="27"/>
    </row>
    <row r="285" spans="1:14" ht="13.5" hidden="1" customHeight="1" x14ac:dyDescent="0.3">
      <c r="A285" s="100" t="s">
        <v>141</v>
      </c>
      <c r="B285" s="100"/>
      <c r="C285" s="100"/>
      <c r="D285" s="100"/>
      <c r="E285" s="100"/>
      <c r="F285" s="100"/>
      <c r="G285" s="100"/>
      <c r="H285" s="100"/>
      <c r="I285" s="26"/>
      <c r="J285" s="26"/>
      <c r="K285" s="26"/>
      <c r="L285" s="26"/>
      <c r="M285" s="26"/>
      <c r="N285" s="27"/>
    </row>
    <row r="286" spans="1:14" hidden="1" x14ac:dyDescent="0.3">
      <c r="A286" s="99" t="s">
        <v>184</v>
      </c>
      <c r="B286" s="101">
        <v>3.5</v>
      </c>
      <c r="C286" s="100" t="s">
        <v>146</v>
      </c>
      <c r="D286" s="102" t="s">
        <v>177</v>
      </c>
      <c r="E286" s="103">
        <f>+C240</f>
        <v>0.2</v>
      </c>
      <c r="F286" s="100" t="s">
        <v>146</v>
      </c>
      <c r="G286" s="100"/>
      <c r="H286" s="100"/>
      <c r="I286" s="26"/>
      <c r="J286" s="26"/>
      <c r="K286" s="26"/>
      <c r="L286" s="26"/>
      <c r="M286" s="26"/>
      <c r="N286" s="27"/>
    </row>
    <row r="287" spans="1:14" hidden="1" x14ac:dyDescent="0.3">
      <c r="A287" s="36" t="s">
        <v>169</v>
      </c>
      <c r="B287" s="101">
        <v>1.5</v>
      </c>
      <c r="C287" s="100"/>
      <c r="D287" s="100"/>
      <c r="E287" s="100"/>
      <c r="F287" s="100"/>
      <c r="G287" s="100"/>
      <c r="H287" s="100"/>
      <c r="I287" s="26"/>
      <c r="J287" s="26"/>
      <c r="K287" s="26"/>
      <c r="L287" s="26"/>
      <c r="M287" s="26"/>
      <c r="N287" s="27"/>
    </row>
    <row r="288" spans="1:14" hidden="1" x14ac:dyDescent="0.3">
      <c r="A288" s="42" t="s">
        <v>182</v>
      </c>
      <c r="B288" s="42">
        <v>2400</v>
      </c>
      <c r="C288" s="104" t="s">
        <v>176</v>
      </c>
      <c r="D288" s="100"/>
      <c r="E288" s="100"/>
      <c r="F288" s="100"/>
      <c r="G288" s="100"/>
      <c r="H288" s="100"/>
      <c r="I288" s="26"/>
      <c r="J288" s="26"/>
      <c r="K288" s="26"/>
      <c r="L288" s="26"/>
      <c r="M288" s="26"/>
      <c r="N288" s="27"/>
    </row>
    <row r="289" spans="1:14" hidden="1" x14ac:dyDescent="0.3">
      <c r="A289" s="42" t="s">
        <v>183</v>
      </c>
      <c r="B289" s="42">
        <v>4200</v>
      </c>
      <c r="C289" s="104" t="s">
        <v>28</v>
      </c>
      <c r="D289" s="100"/>
      <c r="E289" s="105" t="s">
        <v>178</v>
      </c>
      <c r="F289" s="106">
        <f>+B286*B287*B288*E286/(0.67*B289)</f>
        <v>0.89552238805970152</v>
      </c>
      <c r="G289" s="42" t="s">
        <v>179</v>
      </c>
      <c r="H289" s="100"/>
      <c r="I289" s="26"/>
      <c r="J289" s="26"/>
      <c r="K289" s="26"/>
      <c r="L289" s="26"/>
      <c r="M289" s="26"/>
      <c r="N289" s="27"/>
    </row>
    <row r="290" spans="1:14" hidden="1" x14ac:dyDescent="0.3">
      <c r="A290" s="100"/>
      <c r="B290" s="100"/>
      <c r="C290" s="100"/>
      <c r="D290" s="100"/>
      <c r="E290" s="100"/>
      <c r="F290" s="100"/>
      <c r="G290" s="100"/>
      <c r="H290" s="100"/>
      <c r="I290" s="26"/>
      <c r="J290" s="26"/>
      <c r="K290" s="26"/>
      <c r="L290" s="26"/>
      <c r="M290" s="26"/>
      <c r="N290" s="27"/>
    </row>
    <row r="291" spans="1:14" ht="13.5" hidden="1" customHeight="1" x14ac:dyDescent="0.3">
      <c r="A291" s="34" t="s">
        <v>279</v>
      </c>
      <c r="B291" s="34"/>
      <c r="C291" s="34"/>
      <c r="D291" s="34"/>
      <c r="E291" s="34"/>
      <c r="F291" s="34"/>
      <c r="G291" s="34"/>
      <c r="H291" s="34"/>
      <c r="I291" s="34"/>
      <c r="J291" s="34"/>
      <c r="K291" s="34"/>
      <c r="L291" s="34"/>
      <c r="M291" s="34"/>
      <c r="N291" s="27"/>
    </row>
    <row r="292" spans="1:14" ht="13.5" hidden="1" customHeight="1" x14ac:dyDescent="0.3">
      <c r="A292" s="34" t="s">
        <v>280</v>
      </c>
      <c r="B292" s="34"/>
      <c r="C292" s="34"/>
      <c r="D292" s="34"/>
      <c r="E292" s="34"/>
      <c r="F292" s="34"/>
      <c r="G292" s="34"/>
      <c r="H292" s="34"/>
      <c r="I292" s="34"/>
      <c r="J292" s="34"/>
      <c r="K292" s="34"/>
      <c r="L292" s="34"/>
      <c r="M292" s="34"/>
      <c r="N292" s="27"/>
    </row>
    <row r="293" spans="1:14" ht="13.5" hidden="1" customHeight="1" x14ac:dyDescent="0.3">
      <c r="A293" s="34"/>
      <c r="B293" s="34"/>
      <c r="C293" s="34"/>
      <c r="D293" s="34"/>
      <c r="E293" s="34"/>
      <c r="F293" s="34"/>
      <c r="G293" s="34"/>
      <c r="H293" s="34"/>
      <c r="I293" s="34"/>
      <c r="J293" s="34"/>
      <c r="K293" s="34"/>
      <c r="L293" s="34"/>
      <c r="M293" s="34"/>
      <c r="N293" s="27"/>
    </row>
    <row r="294" spans="1:14" ht="13.5" hidden="1" customHeight="1" x14ac:dyDescent="0.3">
      <c r="A294" s="34" t="s">
        <v>281</v>
      </c>
      <c r="B294" s="34">
        <v>1.29</v>
      </c>
      <c r="C294" s="34" t="s">
        <v>191</v>
      </c>
      <c r="D294" s="34"/>
      <c r="E294" s="107" t="s">
        <v>195</v>
      </c>
      <c r="F294" s="108">
        <f>+B294/F289</f>
        <v>1.4404999999999999</v>
      </c>
      <c r="G294" s="34" t="s">
        <v>146</v>
      </c>
      <c r="H294" s="34"/>
      <c r="I294" s="34"/>
      <c r="J294" s="34"/>
      <c r="K294" s="34"/>
      <c r="L294" s="34"/>
      <c r="M294" s="34"/>
      <c r="N294" s="27"/>
    </row>
    <row r="295" spans="1:14" ht="9.75" hidden="1" customHeight="1" x14ac:dyDescent="0.3">
      <c r="A295" s="34"/>
      <c r="B295" s="34"/>
      <c r="C295" s="34"/>
      <c r="D295" s="34"/>
      <c r="E295" s="91"/>
      <c r="F295" s="109"/>
      <c r="G295" s="34"/>
      <c r="H295" s="34"/>
      <c r="I295" s="34"/>
      <c r="J295" s="34"/>
      <c r="K295" s="34"/>
      <c r="L295" s="34"/>
      <c r="M295" s="34"/>
      <c r="N295" s="27"/>
    </row>
    <row r="296" spans="1:14" ht="27" hidden="1" customHeight="1" x14ac:dyDescent="0.3">
      <c r="A296" s="284" t="s">
        <v>282</v>
      </c>
      <c r="B296" s="284"/>
      <c r="C296" s="284"/>
      <c r="D296" s="284"/>
      <c r="E296" s="284"/>
      <c r="F296" s="284"/>
      <c r="G296" s="284"/>
      <c r="H296" s="284"/>
      <c r="I296" s="284"/>
      <c r="J296" s="284"/>
      <c r="K296" s="284"/>
      <c r="L296" s="284"/>
      <c r="M296" s="284"/>
      <c r="N296" s="27"/>
    </row>
    <row r="297" spans="1:14" ht="24" hidden="1" customHeight="1" x14ac:dyDescent="0.3">
      <c r="A297" s="284" t="s">
        <v>180</v>
      </c>
      <c r="B297" s="284"/>
      <c r="C297" s="284"/>
      <c r="D297" s="284"/>
      <c r="E297" s="284"/>
      <c r="F297" s="284"/>
      <c r="G297" s="284"/>
      <c r="H297" s="284"/>
      <c r="I297" s="284"/>
      <c r="J297" s="284"/>
      <c r="K297" s="284"/>
      <c r="L297" s="284"/>
      <c r="M297" s="284"/>
      <c r="N297" s="27"/>
    </row>
    <row r="298" spans="1:14" hidden="1" x14ac:dyDescent="0.3">
      <c r="A298" s="100"/>
      <c r="B298" s="100"/>
      <c r="C298" s="100"/>
      <c r="D298" s="100"/>
      <c r="E298" s="100"/>
      <c r="F298" s="100"/>
      <c r="G298" s="100"/>
      <c r="H298" s="100"/>
      <c r="I298" s="26"/>
      <c r="J298" s="26"/>
      <c r="K298" s="26"/>
      <c r="L298" s="26"/>
      <c r="M298" s="26"/>
      <c r="N298" s="27"/>
    </row>
    <row r="299" spans="1:14" hidden="1" x14ac:dyDescent="0.3">
      <c r="A299" s="100"/>
      <c r="B299" s="100"/>
      <c r="C299" s="100"/>
      <c r="D299" s="100"/>
      <c r="E299" s="100"/>
      <c r="F299" s="100"/>
      <c r="G299" s="100"/>
      <c r="H299" s="100"/>
      <c r="I299" s="26"/>
      <c r="J299" s="26"/>
      <c r="K299" s="26"/>
      <c r="L299" s="26"/>
      <c r="M299" s="26"/>
      <c r="N299" s="27"/>
    </row>
    <row r="300" spans="1:14" hidden="1" x14ac:dyDescent="0.3">
      <c r="A300" s="100"/>
      <c r="B300" s="100"/>
      <c r="C300" s="100"/>
      <c r="D300" s="100"/>
      <c r="E300" s="100"/>
      <c r="F300" s="100"/>
      <c r="G300" s="100"/>
      <c r="H300" s="100"/>
      <c r="I300" s="26"/>
      <c r="J300" s="26"/>
      <c r="K300" s="26"/>
      <c r="L300" s="26"/>
      <c r="M300" s="26"/>
      <c r="N300" s="27"/>
    </row>
    <row r="301" spans="1:14" hidden="1" x14ac:dyDescent="0.3">
      <c r="A301" s="100"/>
      <c r="B301" s="100"/>
      <c r="C301" s="100"/>
      <c r="D301" s="100"/>
      <c r="E301" s="100"/>
      <c r="F301" s="100"/>
      <c r="G301" s="100"/>
      <c r="H301" s="100"/>
      <c r="I301" s="26"/>
      <c r="J301" s="26"/>
      <c r="K301" s="26"/>
      <c r="L301" s="26"/>
      <c r="M301" s="26"/>
      <c r="N301" s="27"/>
    </row>
    <row r="302" spans="1:14" hidden="1" x14ac:dyDescent="0.3">
      <c r="A302" s="34" t="s">
        <v>154</v>
      </c>
      <c r="B302" s="34"/>
      <c r="C302" s="100"/>
      <c r="D302" s="100"/>
      <c r="E302" s="100"/>
      <c r="F302" s="100"/>
      <c r="G302" s="100"/>
      <c r="H302" s="100"/>
      <c r="I302" s="26"/>
      <c r="J302" s="26"/>
      <c r="K302" s="26"/>
      <c r="L302" s="26"/>
      <c r="M302" s="26"/>
      <c r="N302" s="27"/>
    </row>
    <row r="303" spans="1:14" hidden="1" x14ac:dyDescent="0.3">
      <c r="A303" s="36" t="s">
        <v>181</v>
      </c>
      <c r="B303" s="34" t="s">
        <v>185</v>
      </c>
      <c r="C303" s="100"/>
      <c r="D303" s="100"/>
      <c r="E303" s="100"/>
      <c r="F303" s="100"/>
      <c r="G303" s="100"/>
      <c r="H303" s="100"/>
      <c r="I303" s="26"/>
      <c r="J303" s="26"/>
      <c r="K303" s="26"/>
      <c r="L303" s="26"/>
      <c r="M303" s="26"/>
      <c r="N303" s="27"/>
    </row>
    <row r="304" spans="1:14" hidden="1" x14ac:dyDescent="0.3">
      <c r="A304" s="36" t="s">
        <v>187</v>
      </c>
      <c r="B304" s="67" t="s">
        <v>186</v>
      </c>
      <c r="C304" s="100"/>
      <c r="D304" s="100"/>
      <c r="E304" s="100"/>
      <c r="F304" s="100"/>
      <c r="G304" s="100"/>
      <c r="H304" s="100"/>
      <c r="I304" s="26"/>
      <c r="J304" s="26"/>
      <c r="K304" s="26"/>
      <c r="L304" s="26"/>
      <c r="M304" s="26"/>
      <c r="N304" s="27"/>
    </row>
    <row r="305" spans="1:14" hidden="1" x14ac:dyDescent="0.3">
      <c r="A305" s="36" t="s">
        <v>175</v>
      </c>
      <c r="B305" s="67" t="s">
        <v>173</v>
      </c>
      <c r="C305" s="100"/>
      <c r="D305" s="100"/>
      <c r="E305" s="100"/>
      <c r="F305" s="100"/>
      <c r="G305" s="100"/>
      <c r="H305" s="100"/>
      <c r="I305" s="26"/>
      <c r="J305" s="26"/>
      <c r="K305" s="26"/>
      <c r="L305" s="26"/>
      <c r="M305" s="26"/>
      <c r="N305" s="27"/>
    </row>
    <row r="306" spans="1:14" ht="25.5" hidden="1" customHeight="1" x14ac:dyDescent="0.3">
      <c r="A306" s="102" t="s">
        <v>188</v>
      </c>
      <c r="B306" s="284" t="s">
        <v>193</v>
      </c>
      <c r="C306" s="284"/>
      <c r="D306" s="284"/>
      <c r="E306" s="284"/>
      <c r="F306" s="284"/>
      <c r="G306" s="284"/>
      <c r="H306" s="284"/>
      <c r="I306" s="284"/>
      <c r="J306" s="284"/>
      <c r="K306" s="284"/>
      <c r="L306" s="284"/>
      <c r="M306" s="284"/>
      <c r="N306" s="27"/>
    </row>
    <row r="307" spans="1:14" hidden="1" x14ac:dyDescent="0.3">
      <c r="A307" s="102" t="s">
        <v>189</v>
      </c>
      <c r="B307" s="67" t="s">
        <v>190</v>
      </c>
      <c r="C307" s="100"/>
      <c r="D307" s="100"/>
      <c r="E307" s="100"/>
      <c r="F307" s="100"/>
      <c r="G307" s="100"/>
      <c r="H307" s="100"/>
      <c r="I307" s="26"/>
      <c r="J307" s="26"/>
      <c r="K307" s="26"/>
      <c r="L307" s="26"/>
      <c r="M307" s="26"/>
      <c r="N307" s="27"/>
    </row>
    <row r="308" spans="1:14" ht="9.75" hidden="1" customHeight="1" x14ac:dyDescent="0.3">
      <c r="A308" s="100"/>
      <c r="B308" s="100"/>
      <c r="C308" s="100"/>
      <c r="D308" s="100"/>
      <c r="E308" s="100"/>
      <c r="F308" s="100"/>
      <c r="G308" s="100"/>
      <c r="H308" s="100"/>
      <c r="I308" s="26"/>
      <c r="J308" s="26"/>
      <c r="K308" s="26"/>
      <c r="L308" s="26"/>
      <c r="M308" s="26"/>
      <c r="N308" s="27"/>
    </row>
    <row r="309" spans="1:14" ht="13.5" hidden="1" customHeight="1" x14ac:dyDescent="0.3">
      <c r="A309" s="100" t="s">
        <v>141</v>
      </c>
      <c r="B309" s="100"/>
      <c r="C309" s="100"/>
      <c r="D309" s="100"/>
      <c r="E309" s="100"/>
      <c r="F309" s="100"/>
      <c r="G309" s="100"/>
      <c r="H309" s="100"/>
      <c r="I309" s="26"/>
      <c r="J309" s="26"/>
      <c r="K309" s="26"/>
      <c r="L309" s="26"/>
      <c r="M309" s="26"/>
      <c r="N309" s="27"/>
    </row>
    <row r="310" spans="1:14" hidden="1" x14ac:dyDescent="0.3">
      <c r="A310" s="36" t="s">
        <v>187</v>
      </c>
      <c r="B310" s="110">
        <f>+B294</f>
        <v>1.29</v>
      </c>
      <c r="C310" s="100" t="s">
        <v>191</v>
      </c>
      <c r="D310" s="100"/>
      <c r="E310" s="100"/>
      <c r="F310" s="100"/>
      <c r="G310" s="100"/>
      <c r="H310" s="100"/>
      <c r="I310" s="26"/>
      <c r="J310" s="26"/>
      <c r="K310" s="26"/>
      <c r="L310" s="26"/>
      <c r="M310" s="26"/>
      <c r="N310" s="27"/>
    </row>
    <row r="311" spans="1:14" hidden="1" x14ac:dyDescent="0.3">
      <c r="A311" s="36" t="s">
        <v>175</v>
      </c>
      <c r="B311" s="111">
        <v>4200</v>
      </c>
      <c r="C311" s="104" t="s">
        <v>192</v>
      </c>
      <c r="D311" s="100"/>
      <c r="E311" s="100"/>
      <c r="F311" s="100"/>
      <c r="G311" s="100"/>
      <c r="H311" s="100"/>
      <c r="I311" s="26"/>
      <c r="J311" s="26"/>
      <c r="K311" s="26"/>
      <c r="L311" s="26"/>
      <c r="M311" s="26"/>
      <c r="N311" s="27"/>
    </row>
    <row r="312" spans="1:14" hidden="1" x14ac:dyDescent="0.3">
      <c r="A312" s="36" t="s">
        <v>188</v>
      </c>
      <c r="B312" s="112">
        <v>24.6</v>
      </c>
      <c r="C312" s="104" t="s">
        <v>192</v>
      </c>
      <c r="D312" s="100"/>
      <c r="E312" s="100"/>
      <c r="F312" s="100"/>
      <c r="G312" s="100"/>
      <c r="H312" s="100"/>
      <c r="I312" s="26"/>
      <c r="J312" s="26"/>
      <c r="K312" s="26"/>
      <c r="L312" s="26"/>
      <c r="M312" s="26"/>
      <c r="N312" s="27"/>
    </row>
    <row r="313" spans="1:14" hidden="1" x14ac:dyDescent="0.3">
      <c r="A313" s="36" t="s">
        <v>205</v>
      </c>
      <c r="B313" s="113">
        <v>4</v>
      </c>
      <c r="C313" s="100" t="s">
        <v>38</v>
      </c>
      <c r="D313" s="100"/>
      <c r="E313" s="114" t="s">
        <v>181</v>
      </c>
      <c r="F313" s="115">
        <f>(2*B310*0.67*B311/(B312*B313))+7.5</f>
        <v>81.28170731707317</v>
      </c>
      <c r="G313" s="100" t="s">
        <v>38</v>
      </c>
      <c r="H313" s="100"/>
      <c r="I313" s="26"/>
      <c r="J313" s="26"/>
      <c r="K313" s="26"/>
      <c r="L313" s="26"/>
      <c r="M313" s="26"/>
      <c r="N313" s="27"/>
    </row>
    <row r="314" spans="1:14" hidden="1" x14ac:dyDescent="0.3">
      <c r="A314" s="36"/>
      <c r="B314" s="100"/>
      <c r="C314" s="100"/>
      <c r="D314" s="100"/>
      <c r="E314" s="100"/>
      <c r="F314" s="100"/>
      <c r="G314" s="100"/>
      <c r="H314" s="100"/>
      <c r="I314" s="26"/>
      <c r="J314" s="26"/>
      <c r="K314" s="26"/>
      <c r="L314" s="26"/>
      <c r="M314" s="26"/>
      <c r="N314" s="27"/>
    </row>
    <row r="315" spans="1:14" ht="27" hidden="1" customHeight="1" x14ac:dyDescent="0.3">
      <c r="A315" s="284" t="s">
        <v>194</v>
      </c>
      <c r="B315" s="284"/>
      <c r="C315" s="284"/>
      <c r="D315" s="284"/>
      <c r="E315" s="284"/>
      <c r="F315" s="284"/>
      <c r="G315" s="284"/>
      <c r="H315" s="284"/>
      <c r="I315" s="284"/>
      <c r="J315" s="284"/>
      <c r="K315" s="284"/>
      <c r="L315" s="284"/>
      <c r="M315" s="284"/>
      <c r="N315" s="27"/>
    </row>
    <row r="316" spans="1:14" ht="8.25" hidden="1" customHeight="1" x14ac:dyDescent="0.3">
      <c r="A316" s="38"/>
      <c r="B316" s="38"/>
      <c r="C316" s="38"/>
      <c r="D316" s="38"/>
      <c r="E316" s="38"/>
      <c r="F316" s="38"/>
      <c r="G316" s="38"/>
      <c r="H316" s="38"/>
      <c r="I316" s="38"/>
      <c r="J316" s="38"/>
      <c r="K316" s="38"/>
      <c r="L316" s="38"/>
      <c r="M316" s="38"/>
      <c r="N316" s="27"/>
    </row>
    <row r="317" spans="1:14" ht="11.25" hidden="1" customHeight="1" x14ac:dyDescent="0.3">
      <c r="A317" s="38"/>
      <c r="B317" s="38"/>
      <c r="C317" s="348" t="s">
        <v>228</v>
      </c>
      <c r="D317" s="348"/>
      <c r="E317" s="348" t="s">
        <v>229</v>
      </c>
      <c r="F317" s="348"/>
      <c r="G317" s="297" t="s">
        <v>230</v>
      </c>
      <c r="H317" s="297"/>
      <c r="I317" s="297"/>
      <c r="J317" s="297"/>
      <c r="K317" s="38"/>
      <c r="L317" s="38"/>
      <c r="M317" s="38"/>
      <c r="N317" s="27"/>
    </row>
    <row r="318" spans="1:14" ht="11.25" hidden="1" customHeight="1" x14ac:dyDescent="0.3">
      <c r="A318" s="38"/>
      <c r="B318" s="38"/>
      <c r="C318" s="348"/>
      <c r="D318" s="348"/>
      <c r="E318" s="348"/>
      <c r="F318" s="348"/>
      <c r="G318" s="116" t="s">
        <v>231</v>
      </c>
      <c r="H318" s="116" t="s">
        <v>232</v>
      </c>
      <c r="I318" s="116" t="s">
        <v>233</v>
      </c>
      <c r="J318" s="116" t="s">
        <v>234</v>
      </c>
      <c r="K318" s="38"/>
      <c r="L318" s="38"/>
      <c r="M318" s="38"/>
      <c r="N318" s="27"/>
    </row>
    <row r="319" spans="1:14" ht="11.25" hidden="1" customHeight="1" x14ac:dyDescent="0.3">
      <c r="A319" s="38"/>
      <c r="B319" s="38"/>
      <c r="C319" s="298">
        <v>12.7</v>
      </c>
      <c r="D319" s="298"/>
      <c r="E319" s="297" t="s">
        <v>236</v>
      </c>
      <c r="F319" s="297"/>
      <c r="G319" s="116" t="s">
        <v>250</v>
      </c>
      <c r="H319" s="116" t="s">
        <v>250</v>
      </c>
      <c r="I319" s="116" t="s">
        <v>250</v>
      </c>
      <c r="J319" s="116" t="s">
        <v>252</v>
      </c>
      <c r="K319" s="38"/>
      <c r="L319" s="38"/>
      <c r="M319" s="38"/>
      <c r="N319" s="27"/>
    </row>
    <row r="320" spans="1:14" ht="11.25" hidden="1" customHeight="1" x14ac:dyDescent="0.3">
      <c r="A320" s="38"/>
      <c r="B320" s="38"/>
      <c r="C320" s="298">
        <v>14</v>
      </c>
      <c r="D320" s="298"/>
      <c r="E320" s="297" t="s">
        <v>235</v>
      </c>
      <c r="F320" s="297"/>
      <c r="G320" s="116" t="s">
        <v>250</v>
      </c>
      <c r="H320" s="116" t="s">
        <v>250</v>
      </c>
      <c r="I320" s="116" t="s">
        <v>250</v>
      </c>
      <c r="J320" s="116" t="s">
        <v>253</v>
      </c>
      <c r="K320" s="38"/>
      <c r="L320" s="38"/>
      <c r="M320" s="38"/>
      <c r="N320" s="27"/>
    </row>
    <row r="321" spans="1:14" ht="11.25" hidden="1" customHeight="1" x14ac:dyDescent="0.3">
      <c r="A321" s="38"/>
      <c r="B321" s="38"/>
      <c r="C321" s="298">
        <v>15.2</v>
      </c>
      <c r="D321" s="298"/>
      <c r="E321" s="297" t="s">
        <v>237</v>
      </c>
      <c r="F321" s="297"/>
      <c r="G321" s="116" t="s">
        <v>250</v>
      </c>
      <c r="H321" s="116" t="s">
        <v>250</v>
      </c>
      <c r="I321" s="116" t="s">
        <v>250</v>
      </c>
      <c r="J321" s="116" t="s">
        <v>254</v>
      </c>
      <c r="K321" s="38"/>
      <c r="L321" s="38"/>
      <c r="M321" s="38"/>
      <c r="N321" s="27"/>
    </row>
    <row r="322" spans="1:14" ht="11.25" hidden="1" customHeight="1" x14ac:dyDescent="0.3">
      <c r="A322" s="38"/>
      <c r="B322" s="38"/>
      <c r="C322" s="298">
        <v>16.5</v>
      </c>
      <c r="D322" s="298"/>
      <c r="E322" s="297" t="s">
        <v>238</v>
      </c>
      <c r="F322" s="297"/>
      <c r="G322" s="116" t="s">
        <v>250</v>
      </c>
      <c r="H322" s="116" t="s">
        <v>250</v>
      </c>
      <c r="I322" s="116" t="s">
        <v>250</v>
      </c>
      <c r="J322" s="116" t="s">
        <v>255</v>
      </c>
      <c r="K322" s="38"/>
      <c r="L322" s="38"/>
      <c r="M322" s="38"/>
      <c r="N322" s="27"/>
    </row>
    <row r="323" spans="1:14" ht="11.25" hidden="1" customHeight="1" x14ac:dyDescent="0.3">
      <c r="A323" s="38"/>
      <c r="B323" s="38"/>
      <c r="C323" s="298">
        <v>17.8</v>
      </c>
      <c r="D323" s="298"/>
      <c r="E323" s="297" t="s">
        <v>239</v>
      </c>
      <c r="F323" s="297"/>
      <c r="G323" s="116" t="s">
        <v>250</v>
      </c>
      <c r="H323" s="116" t="s">
        <v>250</v>
      </c>
      <c r="I323" s="116" t="s">
        <v>250</v>
      </c>
      <c r="J323" s="116" t="s">
        <v>256</v>
      </c>
      <c r="K323" s="38"/>
      <c r="L323" s="38"/>
      <c r="M323" s="38"/>
      <c r="N323" s="27"/>
    </row>
    <row r="324" spans="1:14" ht="11.25" hidden="1" customHeight="1" x14ac:dyDescent="0.3">
      <c r="A324" s="38"/>
      <c r="B324" s="38"/>
      <c r="C324" s="298">
        <v>19.100000000000001</v>
      </c>
      <c r="D324" s="298"/>
      <c r="E324" s="297" t="s">
        <v>240</v>
      </c>
      <c r="F324" s="297"/>
      <c r="G324" s="116" t="s">
        <v>250</v>
      </c>
      <c r="H324" s="116" t="s">
        <v>250</v>
      </c>
      <c r="I324" s="116" t="s">
        <v>250</v>
      </c>
      <c r="J324" s="116" t="s">
        <v>257</v>
      </c>
      <c r="K324" s="38"/>
      <c r="L324" s="38"/>
      <c r="M324" s="38"/>
      <c r="N324" s="27"/>
    </row>
    <row r="325" spans="1:14" ht="11.25" hidden="1" customHeight="1" x14ac:dyDescent="0.3">
      <c r="A325" s="38"/>
      <c r="B325" s="38"/>
      <c r="C325" s="298">
        <v>20.3</v>
      </c>
      <c r="D325" s="298"/>
      <c r="E325" s="297" t="s">
        <v>241</v>
      </c>
      <c r="F325" s="297"/>
      <c r="G325" s="116" t="s">
        <v>250</v>
      </c>
      <c r="H325" s="116" t="s">
        <v>250</v>
      </c>
      <c r="I325" s="116" t="s">
        <v>250</v>
      </c>
      <c r="J325" s="116" t="s">
        <v>258</v>
      </c>
      <c r="K325" s="38"/>
      <c r="L325" s="38"/>
      <c r="M325" s="38"/>
      <c r="N325" s="27"/>
    </row>
    <row r="326" spans="1:14" ht="11.25" hidden="1" customHeight="1" x14ac:dyDescent="0.3">
      <c r="A326" s="38"/>
      <c r="B326" s="38"/>
      <c r="C326" s="298">
        <v>21.6</v>
      </c>
      <c r="D326" s="298"/>
      <c r="E326" s="297" t="s">
        <v>242</v>
      </c>
      <c r="F326" s="297"/>
      <c r="G326" s="116" t="s">
        <v>250</v>
      </c>
      <c r="H326" s="116" t="s">
        <v>250</v>
      </c>
      <c r="I326" s="116" t="s">
        <v>252</v>
      </c>
      <c r="J326" s="116" t="s">
        <v>259</v>
      </c>
      <c r="K326" s="38"/>
      <c r="L326" s="38"/>
      <c r="M326" s="38"/>
      <c r="N326" s="27"/>
    </row>
    <row r="327" spans="1:14" ht="11.25" hidden="1" customHeight="1" x14ac:dyDescent="0.3">
      <c r="A327" s="38"/>
      <c r="B327" s="38"/>
      <c r="C327" s="298">
        <v>22.9</v>
      </c>
      <c r="D327" s="298"/>
      <c r="E327" s="297" t="s">
        <v>243</v>
      </c>
      <c r="F327" s="297"/>
      <c r="G327" s="116" t="s">
        <v>251</v>
      </c>
      <c r="H327" s="116" t="s">
        <v>251</v>
      </c>
      <c r="I327" s="116" t="s">
        <v>251</v>
      </c>
      <c r="J327" s="116" t="s">
        <v>260</v>
      </c>
      <c r="K327" s="38"/>
      <c r="L327" s="38"/>
      <c r="M327" s="38"/>
      <c r="N327" s="27"/>
    </row>
    <row r="328" spans="1:14" ht="11.25" hidden="1" customHeight="1" x14ac:dyDescent="0.3">
      <c r="A328" s="38"/>
      <c r="B328" s="38"/>
      <c r="C328" s="298">
        <v>24.1</v>
      </c>
      <c r="D328" s="298"/>
      <c r="E328" s="297" t="s">
        <v>244</v>
      </c>
      <c r="F328" s="297"/>
      <c r="G328" s="116" t="s">
        <v>251</v>
      </c>
      <c r="H328" s="116" t="s">
        <v>251</v>
      </c>
      <c r="I328" s="116" t="s">
        <v>251</v>
      </c>
      <c r="J328" s="116" t="s">
        <v>254</v>
      </c>
      <c r="K328" s="38"/>
      <c r="L328" s="38"/>
      <c r="M328" s="38"/>
      <c r="N328" s="27"/>
    </row>
    <row r="329" spans="1:14" ht="11.25" hidden="1" customHeight="1" x14ac:dyDescent="0.3">
      <c r="A329" s="38"/>
      <c r="B329" s="38"/>
      <c r="C329" s="298">
        <v>25.4</v>
      </c>
      <c r="D329" s="298"/>
      <c r="E329" s="297" t="s">
        <v>245</v>
      </c>
      <c r="F329" s="297"/>
      <c r="G329" s="116" t="s">
        <v>251</v>
      </c>
      <c r="H329" s="116" t="s">
        <v>251</v>
      </c>
      <c r="I329" s="116" t="s">
        <v>251</v>
      </c>
      <c r="J329" s="116" t="s">
        <v>261</v>
      </c>
      <c r="K329" s="38"/>
      <c r="L329" s="38"/>
      <c r="M329" s="38"/>
      <c r="N329" s="27"/>
    </row>
    <row r="330" spans="1:14" ht="11.25" hidden="1" customHeight="1" x14ac:dyDescent="0.3">
      <c r="A330" s="38"/>
      <c r="B330" s="38"/>
      <c r="C330" s="298">
        <v>26.7</v>
      </c>
      <c r="D330" s="298"/>
      <c r="E330" s="297" t="s">
        <v>246</v>
      </c>
      <c r="F330" s="297"/>
      <c r="G330" s="116" t="s">
        <v>251</v>
      </c>
      <c r="H330" s="116" t="s">
        <v>251</v>
      </c>
      <c r="I330" s="116" t="s">
        <v>251</v>
      </c>
      <c r="J330" s="116" t="s">
        <v>255</v>
      </c>
      <c r="K330" s="38"/>
      <c r="L330" s="38"/>
      <c r="M330" s="38"/>
      <c r="N330" s="27"/>
    </row>
    <row r="331" spans="1:14" ht="11.25" hidden="1" customHeight="1" x14ac:dyDescent="0.3">
      <c r="A331" s="38"/>
      <c r="B331" s="38"/>
      <c r="C331" s="298">
        <v>27.9</v>
      </c>
      <c r="D331" s="298"/>
      <c r="E331" s="297" t="s">
        <v>247</v>
      </c>
      <c r="F331" s="297"/>
      <c r="G331" s="116" t="s">
        <v>251</v>
      </c>
      <c r="H331" s="116" t="s">
        <v>251</v>
      </c>
      <c r="I331" s="116" t="s">
        <v>251</v>
      </c>
      <c r="J331" s="116" t="s">
        <v>256</v>
      </c>
      <c r="K331" s="38"/>
      <c r="L331" s="38"/>
      <c r="M331" s="38"/>
      <c r="N331" s="27"/>
    </row>
    <row r="332" spans="1:14" ht="11.25" hidden="1" customHeight="1" x14ac:dyDescent="0.3">
      <c r="A332" s="38"/>
      <c r="B332" s="38"/>
      <c r="C332" s="298">
        <v>29.2</v>
      </c>
      <c r="D332" s="298"/>
      <c r="E332" s="297" t="s">
        <v>248</v>
      </c>
      <c r="F332" s="297"/>
      <c r="G332" s="116" t="s">
        <v>251</v>
      </c>
      <c r="H332" s="116" t="s">
        <v>251</v>
      </c>
      <c r="I332" s="116" t="s">
        <v>251</v>
      </c>
      <c r="J332" s="116" t="s">
        <v>262</v>
      </c>
      <c r="K332" s="38"/>
      <c r="L332" s="38"/>
      <c r="M332" s="38"/>
      <c r="N332" s="27"/>
    </row>
    <row r="333" spans="1:14" ht="11.25" hidden="1" customHeight="1" x14ac:dyDescent="0.3">
      <c r="A333" s="38"/>
      <c r="B333" s="38"/>
      <c r="C333" s="298">
        <v>30.5</v>
      </c>
      <c r="D333" s="298"/>
      <c r="E333" s="297" t="s">
        <v>249</v>
      </c>
      <c r="F333" s="297"/>
      <c r="G333" s="116" t="s">
        <v>251</v>
      </c>
      <c r="H333" s="116" t="s">
        <v>251</v>
      </c>
      <c r="I333" s="116" t="s">
        <v>251</v>
      </c>
      <c r="J333" s="116" t="s">
        <v>257</v>
      </c>
      <c r="K333" s="38"/>
      <c r="L333" s="38"/>
      <c r="M333" s="38"/>
      <c r="N333" s="27"/>
    </row>
    <row r="334" spans="1:14" ht="13.5" hidden="1" customHeight="1" x14ac:dyDescent="0.3">
      <c r="A334" s="38"/>
      <c r="B334" s="38"/>
      <c r="C334" s="346"/>
      <c r="D334" s="346"/>
      <c r="E334" s="38"/>
      <c r="F334" s="38"/>
      <c r="G334" s="38"/>
      <c r="H334" s="38"/>
      <c r="I334" s="38"/>
      <c r="J334" s="38"/>
      <c r="K334" s="38"/>
      <c r="L334" s="38"/>
      <c r="M334" s="38"/>
      <c r="N334" s="27"/>
    </row>
    <row r="335" spans="1:14" ht="13.5" hidden="1" customHeight="1" x14ac:dyDescent="0.3">
      <c r="A335" s="38"/>
      <c r="B335" s="38"/>
      <c r="C335" s="38"/>
      <c r="D335" s="38"/>
      <c r="E335" s="38"/>
      <c r="F335" s="38"/>
      <c r="G335" s="38"/>
      <c r="H335" s="38"/>
      <c r="I335" s="38"/>
      <c r="J335" s="38"/>
      <c r="K335" s="38"/>
      <c r="L335" s="38"/>
      <c r="M335" s="38"/>
      <c r="N335" s="27"/>
    </row>
    <row r="336" spans="1:14" ht="13.5" hidden="1" customHeight="1" x14ac:dyDescent="0.3">
      <c r="A336" s="38"/>
      <c r="B336" s="38"/>
      <c r="C336" s="38"/>
      <c r="D336" s="38"/>
      <c r="E336" s="38"/>
      <c r="F336" s="38"/>
      <c r="G336" s="38"/>
      <c r="H336" s="38"/>
      <c r="I336" s="38"/>
      <c r="J336" s="38"/>
      <c r="K336" s="38"/>
      <c r="L336" s="38"/>
      <c r="M336" s="38"/>
      <c r="N336" s="27"/>
    </row>
    <row r="337" spans="1:14" ht="13.5" hidden="1" customHeight="1" x14ac:dyDescent="0.3">
      <c r="A337" s="38"/>
      <c r="B337" s="38"/>
      <c r="C337" s="38"/>
      <c r="D337" s="38"/>
      <c r="E337" s="38"/>
      <c r="F337" s="38"/>
      <c r="G337" s="38"/>
      <c r="H337" s="38"/>
      <c r="I337" s="38"/>
      <c r="J337" s="38"/>
      <c r="K337" s="38"/>
      <c r="L337" s="38"/>
      <c r="M337" s="38"/>
      <c r="N337" s="27"/>
    </row>
    <row r="338" spans="1:14" ht="13.5" hidden="1" customHeight="1" x14ac:dyDescent="0.3">
      <c r="A338" s="38"/>
      <c r="B338" s="38"/>
      <c r="C338" s="38"/>
      <c r="D338" s="38"/>
      <c r="E338" s="38"/>
      <c r="F338" s="38"/>
      <c r="G338" s="38"/>
      <c r="H338" s="38"/>
      <c r="I338" s="38"/>
      <c r="J338" s="38"/>
      <c r="K338" s="38"/>
      <c r="L338" s="38"/>
      <c r="M338" s="38"/>
      <c r="N338" s="27"/>
    </row>
    <row r="339" spans="1:14" ht="13.5" hidden="1" customHeight="1" x14ac:dyDescent="0.3">
      <c r="A339" s="38"/>
      <c r="B339" s="38"/>
      <c r="C339" s="38"/>
      <c r="D339" s="38"/>
      <c r="E339" s="38"/>
      <c r="F339" s="38"/>
      <c r="G339" s="38"/>
      <c r="H339" s="38"/>
      <c r="I339" s="38"/>
      <c r="J339" s="38"/>
      <c r="K339" s="38"/>
      <c r="L339" s="38"/>
      <c r="M339" s="38"/>
      <c r="N339" s="27"/>
    </row>
    <row r="340" spans="1:14" ht="13.5" hidden="1" customHeight="1" x14ac:dyDescent="0.3">
      <c r="A340" s="38"/>
      <c r="B340" s="38"/>
      <c r="C340" s="38"/>
      <c r="D340" s="38"/>
      <c r="E340" s="38"/>
      <c r="F340" s="38"/>
      <c r="G340" s="38"/>
      <c r="H340" s="38"/>
      <c r="I340" s="38"/>
      <c r="J340" s="38"/>
      <c r="K340" s="38"/>
      <c r="L340" s="38"/>
      <c r="M340" s="38"/>
      <c r="N340" s="27"/>
    </row>
    <row r="341" spans="1:14" ht="13.5" hidden="1" customHeight="1" x14ac:dyDescent="0.3">
      <c r="A341" s="38"/>
      <c r="B341" s="38"/>
      <c r="C341" s="38"/>
      <c r="D341" s="38"/>
      <c r="E341" s="38"/>
      <c r="F341" s="38"/>
      <c r="G341" s="38"/>
      <c r="H341" s="38"/>
      <c r="I341" s="38"/>
      <c r="J341" s="38"/>
      <c r="K341" s="38"/>
      <c r="L341" s="38"/>
      <c r="M341" s="38"/>
      <c r="N341" s="27"/>
    </row>
    <row r="342" spans="1:14" ht="13.5" hidden="1" customHeight="1" x14ac:dyDescent="0.3">
      <c r="A342" s="38"/>
      <c r="B342" s="38"/>
      <c r="C342" s="38"/>
      <c r="D342" s="38"/>
      <c r="E342" s="38"/>
      <c r="F342" s="38"/>
      <c r="G342" s="38"/>
      <c r="H342" s="38"/>
      <c r="I342" s="38"/>
      <c r="J342" s="38"/>
      <c r="K342" s="38"/>
      <c r="L342" s="38"/>
      <c r="M342" s="38"/>
      <c r="N342" s="27"/>
    </row>
    <row r="343" spans="1:14" ht="13.5" hidden="1" customHeight="1" x14ac:dyDescent="0.3">
      <c r="A343" s="98" t="s">
        <v>197</v>
      </c>
      <c r="B343" s="38"/>
      <c r="C343" s="38"/>
      <c r="D343" s="38"/>
      <c r="E343" s="38"/>
      <c r="F343" s="38"/>
      <c r="G343" s="38"/>
      <c r="H343" s="38"/>
      <c r="I343" s="38"/>
      <c r="J343" s="38"/>
      <c r="K343" s="38"/>
      <c r="L343" s="38"/>
      <c r="M343" s="38"/>
      <c r="N343" s="27"/>
    </row>
    <row r="344" spans="1:14" ht="42.75" hidden="1" customHeight="1" x14ac:dyDescent="0.3">
      <c r="A344" s="284" t="s">
        <v>283</v>
      </c>
      <c r="B344" s="284"/>
      <c r="C344" s="284"/>
      <c r="D344" s="284"/>
      <c r="E344" s="284"/>
      <c r="F344" s="284"/>
      <c r="G344" s="284"/>
      <c r="H344" s="284"/>
      <c r="I344" s="284"/>
      <c r="J344" s="284"/>
      <c r="K344" s="284"/>
      <c r="L344" s="284"/>
      <c r="M344" s="284"/>
      <c r="N344" s="27"/>
    </row>
    <row r="345" spans="1:14" ht="56.25" hidden="1" customHeight="1" x14ac:dyDescent="0.3">
      <c r="A345" s="284" t="s">
        <v>227</v>
      </c>
      <c r="B345" s="284"/>
      <c r="C345" s="284"/>
      <c r="D345" s="284"/>
      <c r="E345" s="284"/>
      <c r="F345" s="284"/>
      <c r="G345" s="284"/>
      <c r="H345" s="284"/>
      <c r="I345" s="284"/>
      <c r="J345" s="284"/>
      <c r="K345" s="284"/>
      <c r="L345" s="284"/>
      <c r="M345" s="284"/>
      <c r="N345" s="27"/>
    </row>
    <row r="346" spans="1:14" hidden="1" x14ac:dyDescent="0.3">
      <c r="A346" s="100"/>
      <c r="B346" s="100"/>
      <c r="C346" s="100"/>
      <c r="D346" s="100"/>
      <c r="E346" s="100"/>
      <c r="F346" s="100"/>
      <c r="G346" s="100"/>
      <c r="H346" s="100"/>
      <c r="I346" s="26"/>
      <c r="J346" s="26"/>
      <c r="K346" s="26"/>
      <c r="L346" s="26"/>
      <c r="M346" s="26"/>
      <c r="N346" s="27"/>
    </row>
    <row r="347" spans="1:14" ht="13.5" hidden="1" customHeight="1" x14ac:dyDescent="0.3">
      <c r="A347" s="100"/>
      <c r="B347" s="296" t="s">
        <v>198</v>
      </c>
      <c r="C347" s="296"/>
      <c r="D347" s="296" t="s">
        <v>199</v>
      </c>
      <c r="E347" s="296"/>
      <c r="F347" s="296"/>
      <c r="G347" s="296"/>
      <c r="H347" s="296"/>
      <c r="I347" s="296"/>
      <c r="J347" s="26"/>
      <c r="K347" s="26"/>
      <c r="L347" s="26"/>
      <c r="M347" s="26"/>
      <c r="N347" s="27"/>
    </row>
    <row r="348" spans="1:14" ht="13.5" hidden="1" customHeight="1" x14ac:dyDescent="0.3">
      <c r="A348" s="100"/>
      <c r="B348" s="296"/>
      <c r="C348" s="296"/>
      <c r="D348" s="296" t="s">
        <v>200</v>
      </c>
      <c r="E348" s="296"/>
      <c r="F348" s="296" t="s">
        <v>201</v>
      </c>
      <c r="G348" s="296"/>
      <c r="H348" s="296" t="s">
        <v>202</v>
      </c>
      <c r="I348" s="296"/>
      <c r="J348" s="26"/>
      <c r="K348" s="26"/>
      <c r="L348" s="26"/>
      <c r="M348" s="26"/>
      <c r="N348" s="27"/>
    </row>
    <row r="349" spans="1:14" hidden="1" x14ac:dyDescent="0.3">
      <c r="A349" s="100"/>
      <c r="B349" s="117" t="s">
        <v>38</v>
      </c>
      <c r="C349" s="117" t="s">
        <v>119</v>
      </c>
      <c r="D349" s="117" t="s">
        <v>203</v>
      </c>
      <c r="E349" s="117" t="s">
        <v>119</v>
      </c>
      <c r="F349" s="117" t="s">
        <v>38</v>
      </c>
      <c r="G349" s="117" t="s">
        <v>119</v>
      </c>
      <c r="H349" s="117" t="s">
        <v>38</v>
      </c>
      <c r="I349" s="118" t="s">
        <v>119</v>
      </c>
      <c r="J349" s="26"/>
      <c r="K349" s="26"/>
      <c r="L349" s="26"/>
      <c r="M349" s="26"/>
      <c r="N349" s="27"/>
    </row>
    <row r="350" spans="1:14" hidden="1" x14ac:dyDescent="0.3">
      <c r="A350" s="100"/>
      <c r="B350" s="118" t="s">
        <v>204</v>
      </c>
      <c r="C350" s="117" t="s">
        <v>210</v>
      </c>
      <c r="D350" s="119">
        <v>19</v>
      </c>
      <c r="E350" s="120" t="s">
        <v>215</v>
      </c>
      <c r="F350" s="119">
        <v>41</v>
      </c>
      <c r="G350" s="119">
        <v>16</v>
      </c>
      <c r="H350" s="119">
        <v>30</v>
      </c>
      <c r="I350" s="121">
        <v>12</v>
      </c>
      <c r="J350" s="26"/>
      <c r="K350" s="26"/>
      <c r="L350" s="26"/>
      <c r="M350" s="26"/>
      <c r="N350" s="27"/>
    </row>
    <row r="351" spans="1:14" hidden="1" x14ac:dyDescent="0.3">
      <c r="A351" s="100"/>
      <c r="B351" s="118" t="s">
        <v>206</v>
      </c>
      <c r="C351" s="117" t="s">
        <v>211</v>
      </c>
      <c r="D351" s="119">
        <v>25</v>
      </c>
      <c r="E351" s="120" t="s">
        <v>216</v>
      </c>
      <c r="F351" s="119">
        <v>46</v>
      </c>
      <c r="G351" s="119">
        <v>18</v>
      </c>
      <c r="H351" s="119">
        <v>30</v>
      </c>
      <c r="I351" s="121">
        <v>12</v>
      </c>
      <c r="J351" s="26"/>
      <c r="K351" s="26"/>
      <c r="L351" s="26"/>
      <c r="M351" s="26"/>
      <c r="N351" s="27"/>
    </row>
    <row r="352" spans="1:14" hidden="1" x14ac:dyDescent="0.3">
      <c r="A352" s="100"/>
      <c r="B352" s="118" t="s">
        <v>207</v>
      </c>
      <c r="C352" s="117" t="s">
        <v>212</v>
      </c>
      <c r="D352" s="119">
        <v>32</v>
      </c>
      <c r="E352" s="120" t="s">
        <v>217</v>
      </c>
      <c r="F352" s="119">
        <v>46</v>
      </c>
      <c r="G352" s="119">
        <v>18</v>
      </c>
      <c r="H352" s="119">
        <v>30</v>
      </c>
      <c r="I352" s="121">
        <v>12</v>
      </c>
      <c r="J352" s="26"/>
      <c r="K352" s="26"/>
      <c r="L352" s="26"/>
      <c r="M352" s="26"/>
      <c r="N352" s="27"/>
    </row>
    <row r="353" spans="1:14" hidden="1" x14ac:dyDescent="0.3">
      <c r="A353" s="100"/>
      <c r="B353" s="118" t="s">
        <v>209</v>
      </c>
      <c r="C353" s="117" t="s">
        <v>213</v>
      </c>
      <c r="D353" s="119">
        <v>38</v>
      </c>
      <c r="E353" s="120" t="s">
        <v>218</v>
      </c>
      <c r="F353" s="119">
        <v>51</v>
      </c>
      <c r="G353" s="119">
        <v>20</v>
      </c>
      <c r="H353" s="119">
        <v>38</v>
      </c>
      <c r="I353" s="121">
        <v>15</v>
      </c>
      <c r="J353" s="26"/>
      <c r="K353" s="26"/>
      <c r="L353" s="26"/>
      <c r="M353" s="26"/>
      <c r="N353" s="27"/>
    </row>
    <row r="354" spans="1:14" hidden="1" x14ac:dyDescent="0.3">
      <c r="A354" s="100"/>
      <c r="B354" s="118" t="s">
        <v>208</v>
      </c>
      <c r="C354" s="117" t="s">
        <v>214</v>
      </c>
      <c r="D354" s="119">
        <v>45</v>
      </c>
      <c r="E354" s="120" t="s">
        <v>219</v>
      </c>
      <c r="F354" s="119">
        <v>56</v>
      </c>
      <c r="G354" s="119">
        <v>22</v>
      </c>
      <c r="H354" s="119">
        <v>46</v>
      </c>
      <c r="I354" s="121">
        <v>18</v>
      </c>
      <c r="J354" s="26"/>
      <c r="K354" s="26"/>
      <c r="L354" s="26"/>
      <c r="M354" s="26"/>
      <c r="N354" s="27"/>
    </row>
    <row r="355" spans="1:14" hidden="1" x14ac:dyDescent="0.3">
      <c r="A355" s="100"/>
      <c r="B355" s="100"/>
      <c r="C355" s="100"/>
      <c r="D355" s="100"/>
      <c r="E355" s="100"/>
      <c r="F355" s="100"/>
      <c r="G355" s="100"/>
      <c r="H355" s="100"/>
      <c r="I355" s="26"/>
      <c r="J355" s="26"/>
      <c r="K355" s="26"/>
      <c r="L355" s="26"/>
      <c r="M355" s="26"/>
      <c r="N355" s="27"/>
    </row>
    <row r="356" spans="1:14" ht="13.5" hidden="1" customHeight="1" x14ac:dyDescent="0.3">
      <c r="A356" s="284" t="s">
        <v>284</v>
      </c>
      <c r="B356" s="284"/>
      <c r="C356" s="284"/>
      <c r="D356" s="284"/>
      <c r="E356" s="284"/>
      <c r="F356" s="284"/>
      <c r="G356" s="284"/>
      <c r="H356" s="284"/>
      <c r="I356" s="284"/>
      <c r="J356" s="284"/>
      <c r="K356" s="284"/>
      <c r="L356" s="284"/>
      <c r="M356" s="284"/>
      <c r="N356" s="27"/>
    </row>
    <row r="357" spans="1:14" ht="13.5" hidden="1" customHeight="1" x14ac:dyDescent="0.3">
      <c r="A357" s="38" t="s">
        <v>118</v>
      </c>
      <c r="B357" s="104" t="s">
        <v>221</v>
      </c>
      <c r="C357" s="38"/>
      <c r="D357" s="38"/>
      <c r="E357" s="38"/>
      <c r="F357" s="38"/>
      <c r="G357" s="38"/>
      <c r="H357" s="38"/>
      <c r="I357" s="38"/>
      <c r="J357" s="38"/>
      <c r="K357" s="38"/>
      <c r="L357" s="38"/>
      <c r="M357" s="38"/>
      <c r="N357" s="27"/>
    </row>
    <row r="358" spans="1:14" ht="13.5" hidden="1" customHeight="1" x14ac:dyDescent="0.3">
      <c r="A358" s="38" t="s">
        <v>220</v>
      </c>
      <c r="B358" s="122">
        <v>5.0999999999999996</v>
      </c>
      <c r="C358" s="38" t="s">
        <v>191</v>
      </c>
      <c r="D358" s="38"/>
      <c r="E358" s="38"/>
      <c r="F358" s="38"/>
      <c r="G358" s="38"/>
      <c r="H358" s="38"/>
      <c r="I358" s="38"/>
      <c r="J358" s="38"/>
      <c r="K358" s="38"/>
      <c r="L358" s="38"/>
      <c r="M358" s="38"/>
      <c r="N358" s="27"/>
    </row>
    <row r="359" spans="1:14" ht="13.5" hidden="1" customHeight="1" x14ac:dyDescent="0.3">
      <c r="A359" s="100" t="s">
        <v>181</v>
      </c>
      <c r="B359" s="123">
        <v>46</v>
      </c>
      <c r="C359" s="100" t="s">
        <v>38</v>
      </c>
      <c r="D359" s="100"/>
      <c r="E359" s="100"/>
      <c r="F359" s="100"/>
      <c r="G359" s="100"/>
      <c r="H359" s="100"/>
      <c r="I359" s="26"/>
      <c r="J359" s="26"/>
      <c r="K359" s="26"/>
      <c r="L359" s="26"/>
      <c r="M359" s="26"/>
      <c r="N359" s="27"/>
    </row>
    <row r="360" spans="1:14" ht="13.5" hidden="1" customHeight="1" x14ac:dyDescent="0.3">
      <c r="A360" s="100" t="s">
        <v>222</v>
      </c>
      <c r="B360" s="123">
        <v>30</v>
      </c>
      <c r="C360" s="100" t="s">
        <v>38</v>
      </c>
      <c r="D360" s="100"/>
      <c r="E360" s="100"/>
      <c r="F360" s="100"/>
      <c r="G360" s="100"/>
      <c r="H360" s="100"/>
      <c r="I360" s="26"/>
      <c r="J360" s="26"/>
      <c r="K360" s="26"/>
      <c r="L360" s="26"/>
      <c r="M360" s="26"/>
      <c r="N360" s="27"/>
    </row>
    <row r="361" spans="1:14" ht="13.5" hidden="1" customHeight="1" x14ac:dyDescent="0.3">
      <c r="A361" s="100"/>
      <c r="B361" s="123"/>
      <c r="C361" s="100"/>
      <c r="D361" s="100"/>
      <c r="E361" s="100"/>
      <c r="F361" s="100"/>
      <c r="G361" s="100"/>
      <c r="H361" s="100"/>
      <c r="I361" s="26"/>
      <c r="J361" s="26"/>
      <c r="K361" s="26"/>
      <c r="L361" s="26"/>
      <c r="M361" s="26"/>
      <c r="N361" s="27"/>
    </row>
    <row r="362" spans="1:14" ht="13.5" hidden="1" customHeight="1" x14ac:dyDescent="0.3">
      <c r="A362" s="100"/>
      <c r="B362" s="123"/>
      <c r="C362" s="100"/>
      <c r="D362" s="100"/>
      <c r="E362" s="100"/>
      <c r="F362" s="100"/>
      <c r="G362" s="100"/>
      <c r="H362" s="100"/>
      <c r="I362" s="26"/>
      <c r="J362" s="26"/>
      <c r="K362" s="26"/>
      <c r="L362" s="26"/>
      <c r="M362" s="26"/>
      <c r="N362" s="27"/>
    </row>
    <row r="363" spans="1:14" ht="13.5" hidden="1" customHeight="1" x14ac:dyDescent="0.3">
      <c r="A363" s="100"/>
      <c r="B363" s="123"/>
      <c r="C363" s="100"/>
      <c r="D363" s="100"/>
      <c r="E363" s="100"/>
      <c r="F363" s="100"/>
      <c r="G363" s="100"/>
      <c r="H363" s="100"/>
      <c r="I363" s="26"/>
      <c r="J363" s="26"/>
      <c r="K363" s="26"/>
      <c r="L363" s="26"/>
      <c r="M363" s="26"/>
      <c r="N363" s="27"/>
    </row>
    <row r="364" spans="1:14" ht="13.5" hidden="1" customHeight="1" x14ac:dyDescent="0.3">
      <c r="A364" s="295" t="s">
        <v>226</v>
      </c>
      <c r="B364" s="295"/>
      <c r="C364" s="295"/>
      <c r="D364" s="295"/>
      <c r="E364" s="295"/>
      <c r="F364" s="295"/>
      <c r="G364" s="295"/>
      <c r="H364" s="295"/>
      <c r="I364" s="295"/>
      <c r="J364" s="295"/>
      <c r="K364" s="295"/>
      <c r="L364" s="295"/>
      <c r="M364" s="295"/>
      <c r="N364" s="27"/>
    </row>
    <row r="365" spans="1:14" ht="51" hidden="1" customHeight="1" x14ac:dyDescent="0.3">
      <c r="A365" s="280" t="s">
        <v>285</v>
      </c>
      <c r="B365" s="280"/>
      <c r="C365" s="280"/>
      <c r="D365" s="280"/>
      <c r="E365" s="280"/>
      <c r="F365" s="280"/>
      <c r="G365" s="280"/>
      <c r="H365" s="280"/>
      <c r="I365" s="280"/>
      <c r="J365" s="280"/>
      <c r="K365" s="280"/>
      <c r="L365" s="280"/>
      <c r="M365" s="280"/>
      <c r="N365" s="27"/>
    </row>
    <row r="366" spans="1:14" ht="13.5" hidden="1" customHeight="1" x14ac:dyDescent="0.3">
      <c r="A366" s="100"/>
      <c r="B366" s="123"/>
      <c r="C366" s="100"/>
      <c r="D366" s="100"/>
      <c r="E366" s="100"/>
      <c r="F366" s="100"/>
      <c r="G366" s="100"/>
      <c r="H366" s="100"/>
      <c r="I366" s="26"/>
      <c r="J366" s="26"/>
      <c r="K366" s="26"/>
      <c r="L366" s="26"/>
      <c r="M366" s="26"/>
      <c r="N366" s="27"/>
    </row>
    <row r="367" spans="1:14" ht="13.5" hidden="1" customHeight="1" x14ac:dyDescent="0.3">
      <c r="A367" s="281" t="s">
        <v>145</v>
      </c>
      <c r="B367" s="282"/>
      <c r="C367" s="93">
        <f>+C240</f>
        <v>0.2</v>
      </c>
      <c r="D367" s="84" t="s">
        <v>146</v>
      </c>
      <c r="E367" s="100"/>
      <c r="F367" s="100"/>
      <c r="G367" s="100"/>
      <c r="H367" s="100"/>
      <c r="I367" s="26"/>
      <c r="J367" s="26"/>
      <c r="K367" s="26"/>
      <c r="L367" s="26"/>
      <c r="M367" s="26"/>
      <c r="N367" s="27"/>
    </row>
    <row r="368" spans="1:14" ht="13.5" hidden="1" customHeight="1" x14ac:dyDescent="0.3">
      <c r="A368" s="102"/>
      <c r="B368" s="124" t="s">
        <v>181</v>
      </c>
      <c r="C368" s="125">
        <v>1</v>
      </c>
      <c r="D368" s="100" t="s">
        <v>146</v>
      </c>
      <c r="E368" s="100"/>
      <c r="F368" s="100"/>
      <c r="G368" s="100"/>
      <c r="H368" s="100"/>
      <c r="I368" s="26"/>
      <c r="J368" s="26"/>
      <c r="K368" s="26"/>
      <c r="L368" s="26"/>
      <c r="M368" s="26"/>
      <c r="N368" s="27"/>
    </row>
    <row r="369" spans="1:14" ht="13.5" hidden="1" customHeight="1" x14ac:dyDescent="0.3">
      <c r="A369" s="102"/>
      <c r="B369" s="124" t="s">
        <v>281</v>
      </c>
      <c r="C369" s="125">
        <f>+C368*C367</f>
        <v>0.2</v>
      </c>
      <c r="D369" s="125" t="s">
        <v>265</v>
      </c>
      <c r="E369" s="125"/>
      <c r="F369" s="125"/>
      <c r="G369" s="125"/>
      <c r="H369" s="100"/>
      <c r="I369" s="26"/>
      <c r="J369" s="26"/>
      <c r="K369" s="26"/>
      <c r="L369" s="26"/>
      <c r="M369" s="26"/>
      <c r="N369" s="27"/>
    </row>
    <row r="370" spans="1:14" ht="13.5" hidden="1" customHeight="1" x14ac:dyDescent="0.3">
      <c r="A370" s="283" t="s">
        <v>266</v>
      </c>
      <c r="B370" s="283"/>
      <c r="C370" s="125">
        <f>+C369*0.05*100</f>
        <v>1.0000000000000002</v>
      </c>
      <c r="D370" s="125" t="s">
        <v>191</v>
      </c>
      <c r="E370" s="125"/>
      <c r="F370" s="125"/>
      <c r="G370" s="125"/>
      <c r="H370" s="100"/>
      <c r="I370" s="26"/>
      <c r="J370" s="26"/>
      <c r="K370" s="26"/>
      <c r="L370" s="26"/>
      <c r="M370" s="26"/>
      <c r="N370" s="27"/>
    </row>
    <row r="371" spans="1:14" ht="13.5" hidden="1" customHeight="1" x14ac:dyDescent="0.3">
      <c r="A371" s="284" t="s">
        <v>286</v>
      </c>
      <c r="B371" s="284"/>
      <c r="C371" s="284"/>
      <c r="D371" s="284"/>
      <c r="E371" s="284"/>
      <c r="F371" s="284"/>
      <c r="G371" s="284"/>
      <c r="H371" s="284"/>
      <c r="I371" s="284"/>
      <c r="J371" s="284"/>
      <c r="K371" s="284"/>
      <c r="L371" s="284"/>
      <c r="M371" s="284"/>
      <c r="N371" s="27"/>
    </row>
    <row r="372" spans="1:14" ht="13.5" hidden="1" customHeight="1" x14ac:dyDescent="0.3">
      <c r="A372" s="283" t="s">
        <v>268</v>
      </c>
      <c r="B372" s="283"/>
      <c r="C372" s="125">
        <f>+C370/0.283</f>
        <v>3.5335689045936407</v>
      </c>
      <c r="D372" s="125"/>
      <c r="E372" s="125"/>
      <c r="F372" s="125"/>
      <c r="G372" s="125"/>
      <c r="H372" s="100"/>
      <c r="I372" s="26"/>
      <c r="J372" s="26"/>
      <c r="K372" s="26"/>
      <c r="L372" s="26"/>
      <c r="M372" s="26"/>
      <c r="N372" s="27"/>
    </row>
    <row r="373" spans="1:14" ht="13.5" hidden="1" customHeight="1" x14ac:dyDescent="0.3">
      <c r="A373" s="283" t="s">
        <v>267</v>
      </c>
      <c r="B373" s="283"/>
      <c r="C373" s="125">
        <f>+C370/C372</f>
        <v>0.28299999999999997</v>
      </c>
      <c r="D373" s="125" t="s">
        <v>146</v>
      </c>
      <c r="E373" s="125"/>
      <c r="F373" s="125"/>
      <c r="G373" s="125"/>
      <c r="H373" s="100"/>
      <c r="I373" s="26"/>
      <c r="J373" s="26"/>
      <c r="K373" s="26"/>
      <c r="L373" s="26"/>
      <c r="M373" s="26"/>
      <c r="N373" s="27"/>
    </row>
    <row r="374" spans="1:14" ht="13.5" hidden="1" customHeight="1" x14ac:dyDescent="0.3">
      <c r="A374" s="100"/>
      <c r="B374" s="123"/>
      <c r="C374" s="125"/>
      <c r="D374" s="125"/>
      <c r="E374" s="125"/>
      <c r="F374" s="125"/>
      <c r="G374" s="125"/>
      <c r="H374" s="100"/>
      <c r="I374" s="26"/>
      <c r="J374" s="26"/>
      <c r="K374" s="26"/>
      <c r="L374" s="26"/>
      <c r="M374" s="26"/>
      <c r="N374" s="27"/>
    </row>
    <row r="375" spans="1:14" ht="13.5" hidden="1" customHeight="1" x14ac:dyDescent="0.3">
      <c r="A375" s="284" t="s">
        <v>269</v>
      </c>
      <c r="B375" s="284"/>
      <c r="C375" s="284"/>
      <c r="D375" s="284"/>
      <c r="E375" s="284"/>
      <c r="F375" s="284"/>
      <c r="G375" s="284"/>
      <c r="H375" s="284"/>
      <c r="I375" s="284"/>
      <c r="J375" s="284"/>
      <c r="K375" s="284"/>
      <c r="L375" s="284"/>
      <c r="M375" s="284"/>
      <c r="N375" s="27"/>
    </row>
    <row r="376" spans="1:14" ht="13.5" hidden="1" customHeight="1" x14ac:dyDescent="0.3">
      <c r="A376" s="100"/>
      <c r="B376" s="123"/>
      <c r="C376" s="125"/>
      <c r="D376" s="125"/>
      <c r="E376" s="125"/>
      <c r="F376" s="125"/>
      <c r="G376" s="125"/>
      <c r="H376" s="100"/>
      <c r="I376" s="26"/>
      <c r="J376" s="26"/>
      <c r="K376" s="26"/>
      <c r="L376" s="26"/>
      <c r="M376" s="26"/>
      <c r="N376" s="27"/>
    </row>
    <row r="377" spans="1:14" ht="13.5" hidden="1" customHeight="1" x14ac:dyDescent="0.3">
      <c r="A377" s="100"/>
      <c r="B377" s="123"/>
      <c r="C377" s="100"/>
      <c r="D377" s="100"/>
      <c r="E377" s="100"/>
      <c r="F377" s="100"/>
      <c r="G377" s="100"/>
      <c r="H377" s="100"/>
      <c r="I377" s="26"/>
      <c r="J377" s="26"/>
      <c r="K377" s="26"/>
      <c r="L377" s="26"/>
      <c r="M377" s="26"/>
      <c r="N377" s="27"/>
    </row>
    <row r="378" spans="1:14" ht="13.5" hidden="1" customHeight="1" x14ac:dyDescent="0.3">
      <c r="A378" s="100"/>
      <c r="B378" s="123"/>
      <c r="C378" s="100"/>
      <c r="D378" s="100"/>
      <c r="E378" s="100"/>
      <c r="F378" s="100"/>
      <c r="G378" s="100"/>
      <c r="H378" s="100"/>
      <c r="I378" s="26"/>
      <c r="J378" s="26"/>
      <c r="K378" s="26"/>
      <c r="L378" s="26"/>
      <c r="M378" s="26"/>
      <c r="N378" s="27"/>
    </row>
    <row r="379" spans="1:14" hidden="1" x14ac:dyDescent="0.3">
      <c r="A379" s="126" t="s">
        <v>309</v>
      </c>
      <c r="B379" s="127"/>
      <c r="C379" s="127"/>
      <c r="D379" s="127"/>
      <c r="E379" s="127"/>
      <c r="F379" s="127"/>
      <c r="G379" s="127"/>
      <c r="H379" s="26"/>
      <c r="I379" s="26"/>
      <c r="J379" s="26"/>
      <c r="K379" s="26"/>
      <c r="L379" s="26"/>
      <c r="M379" s="26"/>
      <c r="N379" s="27"/>
    </row>
    <row r="380" spans="1:14" ht="12.75" hidden="1" customHeight="1" x14ac:dyDescent="0.3">
      <c r="A380" s="284" t="s">
        <v>155</v>
      </c>
      <c r="B380" s="284"/>
      <c r="C380" s="284"/>
      <c r="D380" s="284"/>
      <c r="E380" s="284"/>
      <c r="F380" s="284"/>
      <c r="G380" s="284"/>
      <c r="H380" s="284"/>
      <c r="I380" s="284"/>
      <c r="J380" s="284"/>
      <c r="K380" s="284"/>
      <c r="L380" s="284"/>
      <c r="M380" s="284"/>
      <c r="N380" s="27"/>
    </row>
    <row r="381" spans="1:14" ht="12.75" hidden="1" customHeight="1" x14ac:dyDescent="0.3">
      <c r="A381" s="284" t="s">
        <v>223</v>
      </c>
      <c r="B381" s="284"/>
      <c r="C381" s="284"/>
      <c r="D381" s="284"/>
      <c r="E381" s="284"/>
      <c r="F381" s="284"/>
      <c r="G381" s="284"/>
      <c r="H381" s="284"/>
      <c r="I381" s="284"/>
      <c r="J381" s="284"/>
      <c r="K381" s="284"/>
      <c r="L381" s="284"/>
      <c r="M381" s="284"/>
      <c r="N381" s="27"/>
    </row>
    <row r="382" spans="1:14" ht="12.75" hidden="1" customHeight="1" x14ac:dyDescent="0.3">
      <c r="A382" s="284" t="s">
        <v>224</v>
      </c>
      <c r="B382" s="284"/>
      <c r="C382" s="284"/>
      <c r="D382" s="284"/>
      <c r="E382" s="284"/>
      <c r="F382" s="284"/>
      <c r="G382" s="284"/>
      <c r="H382" s="284"/>
      <c r="I382" s="284"/>
      <c r="J382" s="284"/>
      <c r="K382" s="284"/>
      <c r="L382" s="284"/>
      <c r="M382" s="284"/>
      <c r="N382" s="27"/>
    </row>
    <row r="383" spans="1:14" ht="13.5" hidden="1" customHeight="1" x14ac:dyDescent="0.3">
      <c r="A383" s="284" t="s">
        <v>225</v>
      </c>
      <c r="B383" s="284"/>
      <c r="C383" s="284"/>
      <c r="D383" s="284"/>
      <c r="E383" s="284"/>
      <c r="F383" s="284"/>
      <c r="G383" s="284"/>
      <c r="H383" s="284"/>
      <c r="I383" s="284"/>
      <c r="J383" s="284"/>
      <c r="K383" s="284"/>
      <c r="L383" s="284"/>
      <c r="M383" s="284"/>
      <c r="N383" s="27"/>
    </row>
    <row r="384" spans="1:14" ht="27" hidden="1" customHeight="1" x14ac:dyDescent="0.3">
      <c r="A384" s="284" t="s">
        <v>287</v>
      </c>
      <c r="B384" s="284"/>
      <c r="C384" s="284"/>
      <c r="D384" s="284"/>
      <c r="E384" s="284"/>
      <c r="F384" s="284"/>
      <c r="G384" s="284"/>
      <c r="H384" s="284"/>
      <c r="I384" s="284"/>
      <c r="J384" s="284"/>
      <c r="K384" s="284"/>
      <c r="L384" s="284"/>
      <c r="M384" s="284"/>
      <c r="N384" s="27"/>
    </row>
    <row r="385" spans="1:14" ht="30" hidden="1" customHeight="1" x14ac:dyDescent="0.3">
      <c r="A385" s="284" t="s">
        <v>288</v>
      </c>
      <c r="B385" s="284"/>
      <c r="C385" s="284"/>
      <c r="D385" s="284"/>
      <c r="E385" s="284"/>
      <c r="F385" s="284"/>
      <c r="G385" s="284"/>
      <c r="H385" s="284"/>
      <c r="I385" s="284"/>
      <c r="J385" s="284"/>
      <c r="K385" s="284"/>
      <c r="L385" s="284"/>
      <c r="M385" s="284"/>
      <c r="N385" s="27"/>
    </row>
    <row r="386" spans="1:14" ht="45" hidden="1" customHeight="1" x14ac:dyDescent="0.3">
      <c r="A386" s="286" t="s">
        <v>303</v>
      </c>
      <c r="B386" s="286"/>
      <c r="C386" s="286"/>
      <c r="D386" s="286"/>
      <c r="E386" s="286"/>
      <c r="F386" s="286"/>
      <c r="G386" s="286"/>
      <c r="H386" s="286"/>
      <c r="I386" s="286"/>
      <c r="J386" s="286"/>
      <c r="K386" s="286"/>
      <c r="L386" s="286"/>
      <c r="M386" s="286"/>
      <c r="N386" s="27"/>
    </row>
    <row r="387" spans="1:14" ht="30" hidden="1" customHeight="1" x14ac:dyDescent="0.3">
      <c r="A387" s="37" t="s">
        <v>264</v>
      </c>
      <c r="B387" s="37"/>
      <c r="C387" s="37"/>
      <c r="D387" s="40"/>
      <c r="E387" s="40"/>
      <c r="F387" s="40"/>
      <c r="G387" s="40"/>
      <c r="H387" s="40"/>
      <c r="I387" s="40"/>
      <c r="J387" s="40"/>
      <c r="K387" s="40"/>
      <c r="L387" s="40"/>
      <c r="M387" s="40"/>
      <c r="N387" s="27"/>
    </row>
    <row r="388" spans="1:14" ht="30" hidden="1" customHeight="1" x14ac:dyDescent="0.3">
      <c r="A388" s="128">
        <f>0.1*245</f>
        <v>24.5</v>
      </c>
      <c r="B388" s="37" t="s">
        <v>312</v>
      </c>
      <c r="C388" s="128">
        <f>0.17*245</f>
        <v>41.650000000000006</v>
      </c>
      <c r="D388" s="40"/>
      <c r="E388" s="40"/>
      <c r="F388" s="40"/>
      <c r="G388" s="40"/>
      <c r="H388" s="40"/>
      <c r="I388" s="40"/>
      <c r="J388" s="40"/>
      <c r="K388" s="40"/>
      <c r="L388" s="40"/>
      <c r="M388" s="40"/>
      <c r="N388" s="27"/>
    </row>
    <row r="389" spans="1:14" ht="30" hidden="1" customHeight="1" x14ac:dyDescent="0.3">
      <c r="A389" s="40"/>
      <c r="B389" s="40"/>
      <c r="C389" s="40"/>
      <c r="D389" s="40"/>
      <c r="E389" s="40"/>
      <c r="F389" s="40"/>
      <c r="G389" s="40"/>
      <c r="H389" s="40"/>
      <c r="I389" s="40"/>
      <c r="J389" s="40"/>
      <c r="K389" s="40"/>
      <c r="L389" s="40"/>
      <c r="M389" s="40"/>
      <c r="N389" s="27"/>
    </row>
    <row r="390" spans="1:14" ht="30" hidden="1" customHeight="1" x14ac:dyDescent="0.3">
      <c r="A390" s="40"/>
      <c r="B390" s="40"/>
      <c r="C390" s="40"/>
      <c r="D390" s="40"/>
      <c r="E390" s="40"/>
      <c r="F390" s="40"/>
      <c r="G390" s="40"/>
      <c r="H390" s="40"/>
      <c r="I390" s="40"/>
      <c r="J390" s="40"/>
      <c r="K390" s="40"/>
      <c r="L390" s="40"/>
      <c r="M390" s="40"/>
      <c r="N390" s="27"/>
    </row>
    <row r="391" spans="1:14" ht="30" hidden="1" customHeight="1" x14ac:dyDescent="0.3">
      <c r="A391" s="40"/>
      <c r="B391" s="40"/>
      <c r="C391" s="40"/>
      <c r="D391" s="40"/>
      <c r="E391" s="40"/>
      <c r="F391" s="40"/>
      <c r="G391" s="40"/>
      <c r="H391" s="40"/>
      <c r="I391" s="40"/>
      <c r="J391" s="40"/>
      <c r="K391" s="40"/>
      <c r="L391" s="40"/>
      <c r="M391" s="40"/>
      <c r="N391" s="27"/>
    </row>
    <row r="392" spans="1:14" ht="30" hidden="1" customHeight="1" x14ac:dyDescent="0.3">
      <c r="A392" s="40"/>
      <c r="B392" s="40"/>
      <c r="C392" s="40"/>
      <c r="D392" s="40"/>
      <c r="E392" s="40"/>
      <c r="F392" s="40"/>
      <c r="G392" s="40"/>
      <c r="H392" s="40"/>
      <c r="I392" s="40"/>
      <c r="J392" s="40"/>
      <c r="K392" s="40"/>
      <c r="L392" s="40"/>
      <c r="M392" s="40"/>
      <c r="N392" s="27"/>
    </row>
    <row r="393" spans="1:14" ht="24" hidden="1" customHeight="1" x14ac:dyDescent="0.3">
      <c r="A393" s="284" t="s">
        <v>289</v>
      </c>
      <c r="B393" s="284"/>
      <c r="C393" s="284"/>
      <c r="D393" s="284"/>
      <c r="E393" s="284"/>
      <c r="F393" s="284"/>
      <c r="G393" s="284"/>
      <c r="H393" s="284"/>
      <c r="I393" s="284"/>
      <c r="J393" s="284"/>
      <c r="K393" s="284"/>
      <c r="L393" s="284"/>
      <c r="M393" s="284"/>
      <c r="N393" s="27"/>
    </row>
    <row r="394" spans="1:14" ht="31.5" hidden="1" customHeight="1" x14ac:dyDescent="0.3">
      <c r="A394" s="284" t="s">
        <v>290</v>
      </c>
      <c r="B394" s="284"/>
      <c r="C394" s="284"/>
      <c r="D394" s="284"/>
      <c r="E394" s="284"/>
      <c r="F394" s="284"/>
      <c r="G394" s="284"/>
      <c r="H394" s="284"/>
      <c r="I394" s="284"/>
      <c r="J394" s="284"/>
      <c r="K394" s="284"/>
      <c r="L394" s="284"/>
      <c r="M394" s="284"/>
      <c r="N394" s="27"/>
    </row>
    <row r="395" spans="1:14" ht="25.5" hidden="1" customHeight="1" x14ac:dyDescent="0.3">
      <c r="A395" s="284" t="s">
        <v>291</v>
      </c>
      <c r="B395" s="284"/>
      <c r="C395" s="284"/>
      <c r="D395" s="284"/>
      <c r="E395" s="284"/>
      <c r="F395" s="284"/>
      <c r="G395" s="284"/>
      <c r="H395" s="284"/>
      <c r="I395" s="284"/>
      <c r="J395" s="284"/>
      <c r="K395" s="284"/>
      <c r="L395" s="284"/>
      <c r="M395" s="284"/>
      <c r="N395" s="27"/>
    </row>
    <row r="396" spans="1:14" ht="25.5" hidden="1" customHeight="1" x14ac:dyDescent="0.3">
      <c r="A396" s="279" t="s">
        <v>292</v>
      </c>
      <c r="B396" s="279"/>
      <c r="C396" s="279"/>
      <c r="D396" s="279"/>
      <c r="E396" s="279"/>
      <c r="F396" s="279"/>
      <c r="G396" s="279"/>
      <c r="H396" s="279"/>
      <c r="I396" s="279"/>
      <c r="J396" s="279"/>
      <c r="K396" s="279"/>
      <c r="L396" s="279"/>
      <c r="M396" s="279"/>
      <c r="N396" s="27"/>
    </row>
    <row r="397" spans="1:14" ht="25.5" hidden="1" customHeight="1" x14ac:dyDescent="0.3">
      <c r="A397" s="279" t="s">
        <v>293</v>
      </c>
      <c r="B397" s="279"/>
      <c r="C397" s="279"/>
      <c r="D397" s="279"/>
      <c r="E397" s="279"/>
      <c r="F397" s="279"/>
      <c r="G397" s="279"/>
      <c r="H397" s="279"/>
      <c r="I397" s="279"/>
      <c r="J397" s="279"/>
      <c r="K397" s="279"/>
      <c r="L397" s="279"/>
      <c r="M397" s="279"/>
      <c r="N397" s="27"/>
    </row>
    <row r="398" spans="1:14" ht="5.25" customHeight="1" x14ac:dyDescent="0.3">
      <c r="A398" s="129"/>
      <c r="B398" s="129"/>
      <c r="C398" s="129"/>
      <c r="D398" s="129"/>
      <c r="E398" s="129"/>
      <c r="F398" s="129"/>
      <c r="G398" s="129"/>
      <c r="H398" s="26"/>
      <c r="I398" s="26"/>
      <c r="J398" s="26"/>
      <c r="K398" s="26"/>
      <c r="L398" s="26"/>
      <c r="M398" s="26"/>
      <c r="N398" s="27"/>
    </row>
    <row r="399" spans="1:14" ht="12.75" customHeight="1" x14ac:dyDescent="0.3">
      <c r="A399" s="129"/>
      <c r="B399" s="130" t="s">
        <v>156</v>
      </c>
      <c r="C399" s="26"/>
      <c r="D399" s="131"/>
      <c r="E399" s="129"/>
      <c r="F399" s="129"/>
      <c r="G399" s="129"/>
      <c r="H399" s="26"/>
      <c r="I399" s="26"/>
      <c r="J399" s="26"/>
      <c r="K399" s="26"/>
      <c r="L399" s="26"/>
      <c r="M399" s="26"/>
      <c r="N399" s="27"/>
    </row>
    <row r="400" spans="1:14" ht="13.5" customHeight="1" x14ac:dyDescent="0.3">
      <c r="A400" s="127"/>
      <c r="B400" s="132" t="s">
        <v>294</v>
      </c>
      <c r="C400" s="132"/>
      <c r="D400" s="26"/>
      <c r="E400" s="133" t="s">
        <v>157</v>
      </c>
      <c r="F400" s="134" t="s">
        <v>337</v>
      </c>
      <c r="G400" s="134">
        <v>20</v>
      </c>
      <c r="H400" s="26"/>
      <c r="I400" s="26"/>
      <c r="J400" s="26"/>
      <c r="K400" s="26"/>
      <c r="L400" s="26"/>
      <c r="M400" s="26"/>
      <c r="N400" s="27"/>
    </row>
    <row r="401" spans="1:14" ht="13.5" customHeight="1" x14ac:dyDescent="0.3">
      <c r="A401" s="127"/>
      <c r="B401" s="135" t="s">
        <v>160</v>
      </c>
      <c r="C401" s="135"/>
      <c r="D401" s="26"/>
      <c r="E401" s="133" t="s">
        <v>157</v>
      </c>
      <c r="F401" s="134" t="s">
        <v>330</v>
      </c>
      <c r="G401" s="134">
        <v>20</v>
      </c>
      <c r="H401" s="26"/>
      <c r="I401" s="26"/>
      <c r="J401" s="26"/>
      <c r="K401" s="26"/>
      <c r="L401" s="26"/>
      <c r="M401" s="26"/>
      <c r="N401" s="27"/>
    </row>
    <row r="402" spans="1:14" ht="13.5" customHeight="1" x14ac:dyDescent="0.3">
      <c r="A402" s="136"/>
      <c r="B402" s="137" t="s">
        <v>158</v>
      </c>
      <c r="C402" s="137"/>
      <c r="D402" s="138"/>
      <c r="E402" s="139" t="s">
        <v>157</v>
      </c>
      <c r="F402" s="140" t="s">
        <v>330</v>
      </c>
      <c r="G402" s="140">
        <v>30</v>
      </c>
      <c r="H402" s="26"/>
      <c r="I402" s="26"/>
      <c r="J402" s="26"/>
      <c r="K402" s="26"/>
      <c r="L402" s="26"/>
      <c r="M402" s="26"/>
      <c r="N402" s="27"/>
    </row>
    <row r="403" spans="1:14" ht="13.5" customHeight="1" x14ac:dyDescent="0.3">
      <c r="A403" s="127"/>
      <c r="B403" s="26"/>
      <c r="C403" s="26"/>
      <c r="D403" s="26"/>
      <c r="E403" s="26"/>
      <c r="F403" s="26"/>
      <c r="G403" s="26"/>
      <c r="H403" s="26"/>
      <c r="I403" s="26"/>
      <c r="J403" s="26"/>
      <c r="K403" s="26"/>
      <c r="L403" s="26"/>
      <c r="M403" s="26"/>
      <c r="N403" s="27"/>
    </row>
    <row r="404" spans="1:14" ht="13.5" customHeight="1" x14ac:dyDescent="0.3">
      <c r="A404" s="127"/>
      <c r="B404" s="26"/>
      <c r="C404" s="26"/>
      <c r="D404" s="26"/>
      <c r="E404" s="26"/>
      <c r="F404" s="26"/>
      <c r="G404" s="26"/>
      <c r="H404" s="26"/>
      <c r="I404" s="26"/>
      <c r="J404" s="26"/>
      <c r="K404" s="26"/>
      <c r="L404" s="26"/>
      <c r="M404" s="26"/>
      <c r="N404" s="27"/>
    </row>
    <row r="405" spans="1:14" ht="12.75" customHeight="1" x14ac:dyDescent="0.3">
      <c r="A405" s="127"/>
      <c r="B405" s="26"/>
      <c r="C405" s="26"/>
      <c r="D405" s="26"/>
      <c r="E405" s="26"/>
      <c r="F405" s="26"/>
      <c r="G405" s="26"/>
      <c r="H405" s="26"/>
      <c r="I405" s="26"/>
      <c r="J405" s="26"/>
      <c r="K405" s="26"/>
      <c r="L405" s="26"/>
      <c r="M405" s="26"/>
      <c r="N405" s="27"/>
    </row>
    <row r="406" spans="1:14" ht="12.75" customHeight="1" x14ac:dyDescent="0.3">
      <c r="A406" s="26"/>
      <c r="B406" s="26"/>
      <c r="C406" s="26"/>
      <c r="D406" s="26"/>
      <c r="E406" s="26"/>
      <c r="F406" s="26"/>
      <c r="G406" s="26"/>
      <c r="H406" s="26"/>
      <c r="I406" s="26"/>
      <c r="J406" s="26"/>
      <c r="K406" s="26"/>
      <c r="L406" s="26"/>
      <c r="M406" s="26"/>
      <c r="N406" s="27"/>
    </row>
    <row r="407" spans="1:14" ht="12.75" customHeight="1" x14ac:dyDescent="0.3">
      <c r="A407" s="26"/>
      <c r="B407" s="26"/>
      <c r="C407" s="26"/>
      <c r="D407" s="26"/>
      <c r="E407" s="26"/>
      <c r="F407" s="26"/>
      <c r="G407" s="26"/>
      <c r="H407" s="26"/>
      <c r="I407" s="26"/>
      <c r="J407" s="26"/>
      <c r="K407" s="26"/>
      <c r="L407" s="26"/>
      <c r="M407" s="26"/>
      <c r="N407" s="27"/>
    </row>
    <row r="408" spans="1:14" ht="12.75" customHeight="1" x14ac:dyDescent="0.3">
      <c r="A408" s="26"/>
      <c r="B408" s="26"/>
      <c r="C408" s="26"/>
      <c r="D408" s="26"/>
      <c r="E408" s="26"/>
      <c r="F408" s="26"/>
      <c r="G408" s="26"/>
      <c r="H408" s="26"/>
      <c r="I408" s="26"/>
      <c r="J408" s="26"/>
      <c r="K408" s="26"/>
      <c r="L408" s="26"/>
      <c r="M408" s="26"/>
      <c r="N408" s="27"/>
    </row>
    <row r="409" spans="1:14" ht="12.75" customHeight="1" x14ac:dyDescent="0.3">
      <c r="A409" s="26"/>
      <c r="B409" s="26"/>
      <c r="C409" s="26"/>
      <c r="D409" s="26"/>
      <c r="E409" s="26"/>
      <c r="F409" s="26"/>
      <c r="G409" s="26"/>
      <c r="H409" s="26"/>
      <c r="I409" s="26"/>
      <c r="J409" s="26"/>
      <c r="K409" s="26"/>
      <c r="L409" s="26"/>
      <c r="M409" s="26"/>
      <c r="N409" s="27"/>
    </row>
    <row r="410" spans="1:14" ht="12.75" customHeight="1" x14ac:dyDescent="0.3">
      <c r="A410" s="26"/>
      <c r="B410" s="26"/>
      <c r="C410" s="26"/>
      <c r="D410" s="26"/>
      <c r="E410" s="26"/>
      <c r="F410" s="26"/>
      <c r="G410" s="26"/>
      <c r="H410" s="26"/>
      <c r="I410" s="26"/>
      <c r="J410" s="26"/>
      <c r="K410" s="26"/>
      <c r="L410" s="26"/>
      <c r="M410" s="26"/>
      <c r="N410" s="27"/>
    </row>
    <row r="411" spans="1:14" ht="12.75" customHeight="1" x14ac:dyDescent="0.3">
      <c r="A411" s="26"/>
      <c r="B411" s="26"/>
      <c r="C411" s="26"/>
      <c r="D411" s="26"/>
      <c r="E411" s="26"/>
      <c r="F411" s="26"/>
      <c r="G411" s="26"/>
      <c r="H411" s="26"/>
      <c r="I411" s="26"/>
      <c r="J411" s="26"/>
      <c r="K411" s="26"/>
      <c r="L411" s="26"/>
      <c r="M411" s="26"/>
      <c r="N411" s="27"/>
    </row>
    <row r="412" spans="1:14" ht="12.75" customHeight="1" x14ac:dyDescent="0.3">
      <c r="A412" s="26"/>
      <c r="B412" s="26"/>
      <c r="C412" s="26"/>
      <c r="D412" s="26"/>
      <c r="E412" s="26"/>
      <c r="F412" s="26"/>
      <c r="G412" s="26"/>
      <c r="H412" s="26"/>
      <c r="I412" s="26"/>
      <c r="J412" s="26"/>
      <c r="K412" s="26"/>
      <c r="L412" s="26"/>
      <c r="M412" s="26"/>
      <c r="N412" s="27"/>
    </row>
    <row r="413" spans="1:14" x14ac:dyDescent="0.3">
      <c r="A413" s="26"/>
      <c r="B413" s="26"/>
      <c r="C413" s="26"/>
      <c r="D413" s="26"/>
      <c r="E413" s="26"/>
      <c r="F413" s="26"/>
      <c r="G413" s="26"/>
      <c r="H413" s="26"/>
      <c r="I413" s="26"/>
      <c r="J413" s="26"/>
      <c r="K413" s="26"/>
      <c r="L413" s="26"/>
      <c r="M413" s="26"/>
      <c r="N413" s="27"/>
    </row>
    <row r="414" spans="1:14" x14ac:dyDescent="0.3">
      <c r="A414" s="126" t="s">
        <v>310</v>
      </c>
      <c r="B414" s="127"/>
      <c r="C414" s="127"/>
      <c r="D414" s="127"/>
      <c r="E414" s="127"/>
      <c r="F414" s="127"/>
      <c r="G414" s="127"/>
      <c r="H414" s="26"/>
      <c r="I414" s="26"/>
      <c r="J414" s="26"/>
      <c r="K414" s="26"/>
      <c r="L414" s="26"/>
      <c r="M414" s="26"/>
      <c r="N414" s="27"/>
    </row>
    <row r="415" spans="1:14" x14ac:dyDescent="0.3">
      <c r="A415" s="127" t="s">
        <v>159</v>
      </c>
      <c r="B415" s="127"/>
      <c r="C415" s="127"/>
      <c r="D415" s="127"/>
      <c r="E415" s="127"/>
      <c r="F415" s="127"/>
      <c r="G415" s="127"/>
      <c r="H415" s="26"/>
      <c r="I415" s="26"/>
      <c r="J415" s="26"/>
      <c r="K415" s="26"/>
      <c r="L415" s="26"/>
      <c r="M415" s="26"/>
      <c r="N415" s="27"/>
    </row>
    <row r="416" spans="1:14" ht="13.5" customHeight="1" x14ac:dyDescent="0.3">
      <c r="A416" s="127"/>
      <c r="B416" s="127"/>
      <c r="C416" s="127"/>
      <c r="D416" s="127"/>
      <c r="E416" s="127"/>
      <c r="F416" s="127"/>
      <c r="G416" s="127"/>
      <c r="H416" s="26"/>
      <c r="I416" s="26"/>
      <c r="J416" s="26"/>
      <c r="K416" s="26"/>
      <c r="L416" s="26"/>
      <c r="M416" s="26"/>
      <c r="N416" s="27"/>
    </row>
    <row r="417" spans="1:14" x14ac:dyDescent="0.3">
      <c r="A417" s="126" t="s">
        <v>311</v>
      </c>
      <c r="B417" s="127"/>
      <c r="C417" s="127"/>
      <c r="D417" s="127"/>
      <c r="E417" s="127"/>
      <c r="F417" s="127"/>
      <c r="G417" s="127"/>
      <c r="H417" s="26"/>
      <c r="I417" s="26"/>
      <c r="J417" s="26"/>
      <c r="K417" s="26"/>
      <c r="L417" s="26"/>
      <c r="M417" s="26"/>
      <c r="N417" s="27"/>
    </row>
    <row r="418" spans="1:14" x14ac:dyDescent="0.3">
      <c r="A418" s="127"/>
      <c r="B418" s="127"/>
      <c r="C418" s="127"/>
      <c r="D418" s="127"/>
      <c r="E418" s="127"/>
      <c r="F418" s="127"/>
      <c r="G418" s="127"/>
      <c r="H418" s="26"/>
      <c r="I418" s="26"/>
      <c r="J418" s="26"/>
      <c r="K418" s="26"/>
      <c r="L418" s="26"/>
      <c r="M418" s="26"/>
      <c r="N418" s="27"/>
    </row>
    <row r="419" spans="1:14" ht="23.25" customHeight="1" x14ac:dyDescent="0.3">
      <c r="A419" s="285" t="s">
        <v>295</v>
      </c>
      <c r="B419" s="285"/>
      <c r="C419" s="285"/>
      <c r="D419" s="285"/>
      <c r="E419" s="285"/>
      <c r="F419" s="285"/>
      <c r="G419" s="285"/>
      <c r="H419" s="285"/>
      <c r="I419" s="285"/>
      <c r="J419" s="285"/>
      <c r="K419" s="285"/>
      <c r="L419" s="285"/>
      <c r="M419" s="285"/>
      <c r="N419" s="27"/>
    </row>
    <row r="420" spans="1:14" ht="34.5" customHeight="1" x14ac:dyDescent="0.3">
      <c r="A420" s="279" t="s">
        <v>296</v>
      </c>
      <c r="B420" s="279"/>
      <c r="C420" s="279"/>
      <c r="D420" s="279"/>
      <c r="E420" s="279"/>
      <c r="F420" s="279"/>
      <c r="G420" s="279"/>
      <c r="H420" s="279"/>
      <c r="I420" s="279"/>
      <c r="J420" s="279"/>
      <c r="K420" s="279"/>
      <c r="L420" s="279"/>
      <c r="M420" s="279"/>
      <c r="N420" s="27"/>
    </row>
    <row r="421" spans="1:14" ht="42" customHeight="1" x14ac:dyDescent="0.3">
      <c r="A421" s="279" t="s">
        <v>297</v>
      </c>
      <c r="B421" s="279"/>
      <c r="C421" s="279"/>
      <c r="D421" s="279"/>
      <c r="E421" s="279"/>
      <c r="F421" s="279"/>
      <c r="G421" s="279"/>
      <c r="H421" s="279"/>
      <c r="I421" s="279"/>
      <c r="J421" s="279"/>
      <c r="K421" s="279"/>
      <c r="L421" s="279"/>
      <c r="M421" s="279"/>
      <c r="N421" s="27"/>
    </row>
    <row r="422" spans="1:14" ht="34.200000000000003" customHeight="1" x14ac:dyDescent="0.3">
      <c r="A422" s="238" t="s">
        <v>338</v>
      </c>
      <c r="B422" s="239"/>
      <c r="C422" s="239"/>
      <c r="D422" s="239"/>
      <c r="E422" s="239"/>
      <c r="F422" s="239"/>
      <c r="G422" s="239"/>
      <c r="H422" s="239"/>
      <c r="I422" s="239"/>
      <c r="J422" s="239"/>
      <c r="K422" s="239"/>
      <c r="L422" s="239"/>
      <c r="M422" s="239"/>
      <c r="N422" s="239"/>
    </row>
    <row r="423" spans="1:14" ht="48" customHeight="1" x14ac:dyDescent="0.3"/>
    <row r="424" spans="1:14" ht="48" customHeight="1" x14ac:dyDescent="0.3"/>
    <row r="425" spans="1:14" ht="48" customHeight="1" x14ac:dyDescent="0.3"/>
  </sheetData>
  <sheetProtection algorithmName="SHA-512" hashValue="cmVUpQPfScyFuKnRuKj17oOnoJWBon7zAPcZT4I/MZfZRSdlDJoIB9V5jEgn3fYt0UiqXdlPjyHFN3SPbG8N9A==" saltValue="SF1/hShWg+OziXgOJBQ6ig==" spinCount="100000" sheet="1" objects="1" scenarios="1"/>
  <mergeCells count="187">
    <mergeCell ref="A240:B240"/>
    <mergeCell ref="A248:M248"/>
    <mergeCell ref="C319:D319"/>
    <mergeCell ref="E319:F319"/>
    <mergeCell ref="C320:D320"/>
    <mergeCell ref="C321:D321"/>
    <mergeCell ref="C322:D322"/>
    <mergeCell ref="C323:D323"/>
    <mergeCell ref="B282:M282"/>
    <mergeCell ref="A315:M315"/>
    <mergeCell ref="A244:E244"/>
    <mergeCell ref="E324:F324"/>
    <mergeCell ref="E327:F327"/>
    <mergeCell ref="B306:M306"/>
    <mergeCell ref="A246:C246"/>
    <mergeCell ref="A297:M297"/>
    <mergeCell ref="G317:J317"/>
    <mergeCell ref="C324:D324"/>
    <mergeCell ref="C325:D325"/>
    <mergeCell ref="C326:D326"/>
    <mergeCell ref="C327:D327"/>
    <mergeCell ref="E320:F320"/>
    <mergeCell ref="E321:F321"/>
    <mergeCell ref="E322:F322"/>
    <mergeCell ref="E323:F323"/>
    <mergeCell ref="A273:M273"/>
    <mergeCell ref="C317:D318"/>
    <mergeCell ref="B280:M280"/>
    <mergeCell ref="A296:M296"/>
    <mergeCell ref="A272:M272"/>
    <mergeCell ref="E317:F318"/>
    <mergeCell ref="A269:M269"/>
    <mergeCell ref="E329:F329"/>
    <mergeCell ref="C332:D332"/>
    <mergeCell ref="C333:D333"/>
    <mergeCell ref="C334:D334"/>
    <mergeCell ref="E330:F330"/>
    <mergeCell ref="C330:D330"/>
    <mergeCell ref="C331:D331"/>
    <mergeCell ref="A372:B372"/>
    <mergeCell ref="A373:B373"/>
    <mergeCell ref="A356:M356"/>
    <mergeCell ref="D348:E348"/>
    <mergeCell ref="E332:F332"/>
    <mergeCell ref="E333:F333"/>
    <mergeCell ref="A345:M345"/>
    <mergeCell ref="A344:M344"/>
    <mergeCell ref="F348:G348"/>
    <mergeCell ref="H348:I348"/>
    <mergeCell ref="D347:I347"/>
    <mergeCell ref="D7:L7"/>
    <mergeCell ref="A13:M13"/>
    <mergeCell ref="A17:M17"/>
    <mergeCell ref="A67:M67"/>
    <mergeCell ref="A68:M68"/>
    <mergeCell ref="E11:H11"/>
    <mergeCell ref="A48:M48"/>
    <mergeCell ref="A71:M71"/>
    <mergeCell ref="A52:M52"/>
    <mergeCell ref="B63:M63"/>
    <mergeCell ref="A64:M64"/>
    <mergeCell ref="A69:M69"/>
    <mergeCell ref="A53:M53"/>
    <mergeCell ref="E8:M8"/>
    <mergeCell ref="E9:M9"/>
    <mergeCell ref="A50:D50"/>
    <mergeCell ref="A109:H109"/>
    <mergeCell ref="D157:E157"/>
    <mergeCell ref="A237:M237"/>
    <mergeCell ref="A83:M83"/>
    <mergeCell ref="H157:I157"/>
    <mergeCell ref="A137:M137"/>
    <mergeCell ref="B155:C155"/>
    <mergeCell ref="G78:H78"/>
    <mergeCell ref="G162:H162"/>
    <mergeCell ref="A175:G175"/>
    <mergeCell ref="G234:H234"/>
    <mergeCell ref="A161:M161"/>
    <mergeCell ref="G173:H173"/>
    <mergeCell ref="A177:M177"/>
    <mergeCell ref="A176:M176"/>
    <mergeCell ref="H190:I190"/>
    <mergeCell ref="G196:H196"/>
    <mergeCell ref="F183:G183"/>
    <mergeCell ref="G185:H185"/>
    <mergeCell ref="H191:I191"/>
    <mergeCell ref="A187:G187"/>
    <mergeCell ref="A199:G199"/>
    <mergeCell ref="G217:H217"/>
    <mergeCell ref="L228:M228"/>
    <mergeCell ref="G133:H133"/>
    <mergeCell ref="A122:M122"/>
    <mergeCell ref="G119:H119"/>
    <mergeCell ref="H115:I115"/>
    <mergeCell ref="H116:I116"/>
    <mergeCell ref="H117:I117"/>
    <mergeCell ref="A123:M123"/>
    <mergeCell ref="A113:M113"/>
    <mergeCell ref="G111:H111"/>
    <mergeCell ref="A112:F112"/>
    <mergeCell ref="D155:E155"/>
    <mergeCell ref="F155:G155"/>
    <mergeCell ref="B159:C159"/>
    <mergeCell ref="F156:G156"/>
    <mergeCell ref="D154:E154"/>
    <mergeCell ref="F154:G154"/>
    <mergeCell ref="H154:I154"/>
    <mergeCell ref="J154:K154"/>
    <mergeCell ref="B153:C154"/>
    <mergeCell ref="B156:C156"/>
    <mergeCell ref="F159:G159"/>
    <mergeCell ref="J158:K158"/>
    <mergeCell ref="H158:I158"/>
    <mergeCell ref="F158:G158"/>
    <mergeCell ref="D153:K153"/>
    <mergeCell ref="A397:M397"/>
    <mergeCell ref="A166:H166"/>
    <mergeCell ref="A188:M188"/>
    <mergeCell ref="J159:K159"/>
    <mergeCell ref="H159:I159"/>
    <mergeCell ref="D158:E158"/>
    <mergeCell ref="D159:E159"/>
    <mergeCell ref="B158:C158"/>
    <mergeCell ref="J156:K156"/>
    <mergeCell ref="J157:K157"/>
    <mergeCell ref="D156:E156"/>
    <mergeCell ref="H156:I156"/>
    <mergeCell ref="B157:C157"/>
    <mergeCell ref="F157:G157"/>
    <mergeCell ref="A238:M238"/>
    <mergeCell ref="A364:M364"/>
    <mergeCell ref="B347:C348"/>
    <mergeCell ref="E331:F331"/>
    <mergeCell ref="C328:D328"/>
    <mergeCell ref="C329:D329"/>
    <mergeCell ref="E325:F325"/>
    <mergeCell ref="E326:F326"/>
    <mergeCell ref="A375:M375"/>
    <mergeCell ref="E328:F328"/>
    <mergeCell ref="G77:H77"/>
    <mergeCell ref="A136:E136"/>
    <mergeCell ref="A151:E151"/>
    <mergeCell ref="A165:G165"/>
    <mergeCell ref="J155:K155"/>
    <mergeCell ref="H155:I155"/>
    <mergeCell ref="A421:M421"/>
    <mergeCell ref="A365:M365"/>
    <mergeCell ref="A367:B367"/>
    <mergeCell ref="A370:B370"/>
    <mergeCell ref="A394:M394"/>
    <mergeCell ref="A395:M395"/>
    <mergeCell ref="A396:M396"/>
    <mergeCell ref="A385:M385"/>
    <mergeCell ref="A380:M380"/>
    <mergeCell ref="A371:M371"/>
    <mergeCell ref="A419:M419"/>
    <mergeCell ref="A420:M420"/>
    <mergeCell ref="A393:M393"/>
    <mergeCell ref="A383:M383"/>
    <mergeCell ref="A384:M384"/>
    <mergeCell ref="A382:M382"/>
    <mergeCell ref="A386:M386"/>
    <mergeCell ref="A381:M381"/>
    <mergeCell ref="A422:N422"/>
    <mergeCell ref="A73:G73"/>
    <mergeCell ref="A82:C82"/>
    <mergeCell ref="A108:E108"/>
    <mergeCell ref="A121:E121"/>
    <mergeCell ref="A8:D8"/>
    <mergeCell ref="A9:D9"/>
    <mergeCell ref="D15:I15"/>
    <mergeCell ref="D19:I19"/>
    <mergeCell ref="C32:H32"/>
    <mergeCell ref="C33:H33"/>
    <mergeCell ref="C34:H34"/>
    <mergeCell ref="C35:H35"/>
    <mergeCell ref="C36:H36"/>
    <mergeCell ref="C37:H37"/>
    <mergeCell ref="C38:H38"/>
    <mergeCell ref="C39:H39"/>
    <mergeCell ref="C40:H40"/>
    <mergeCell ref="C41:H41"/>
    <mergeCell ref="C42:H42"/>
    <mergeCell ref="C43:H43"/>
    <mergeCell ref="D46:I46"/>
    <mergeCell ref="E78:F78"/>
    <mergeCell ref="E77:F77"/>
  </mergeCells>
  <phoneticPr fontId="5" type="noConversion"/>
  <hyperlinks>
    <hyperlink ref="A422" r:id="rId1" xr:uid="{00000000-0004-0000-0000-000000000000}"/>
  </hyperlinks>
  <printOptions horizontalCentered="1"/>
  <pageMargins left="0.78740157480314965" right="0.78740157480314965" top="0.78740157480314965" bottom="0.78740157480314965" header="0.39370078740157483" footer="0.39370078740157483"/>
  <pageSetup paperSize="9" scale="90" fitToHeight="0" orientation="portrait" r:id="rId2"/>
  <headerFooter alignWithMargins="0">
    <oddFooter>&amp;R&amp;"ISOCPEUR,Normal"Pag: &amp;P</oddFooter>
  </headerFooter>
  <rowBreaks count="4" manualBreakCount="4">
    <brk id="80" max="13" man="1"/>
    <brk id="123" max="13" man="1"/>
    <brk id="173" max="13" man="1"/>
    <brk id="212" max="13" man="1"/>
  </rowBreaks>
  <drawing r:id="rId3"/>
  <legacyDrawing r:id="rId4"/>
  <oleObjects>
    <mc:AlternateContent xmlns:mc="http://schemas.openxmlformats.org/markup-compatibility/2006">
      <mc:Choice Requires="x14">
        <oleObject progId="Equation.3" shapeId="1271" r:id="rId5">
          <objectPr defaultSize="0" autoPict="0" r:id="rId6">
            <anchor moveWithCells="1" sizeWithCells="1">
              <from>
                <xdr:col>1</xdr:col>
                <xdr:colOff>289560</xdr:colOff>
                <xdr:row>19</xdr:row>
                <xdr:rowOff>129540</xdr:rowOff>
              </from>
              <to>
                <xdr:col>10</xdr:col>
                <xdr:colOff>434340</xdr:colOff>
                <xdr:row>23</xdr:row>
                <xdr:rowOff>152400</xdr:rowOff>
              </to>
            </anchor>
          </objectPr>
        </oleObject>
      </mc:Choice>
      <mc:Fallback>
        <oleObject progId="Equation.3" shapeId="1271" r:id="rId5"/>
      </mc:Fallback>
    </mc:AlternateContent>
    <mc:AlternateContent xmlns:mc="http://schemas.openxmlformats.org/markup-compatibility/2006">
      <mc:Choice Requires="x14">
        <oleObject progId="Equation.3" shapeId="1272" r:id="rId7">
          <objectPr defaultSize="0" autoPict="0" r:id="rId8">
            <anchor moveWithCells="1" sizeWithCells="1">
              <from>
                <xdr:col>1</xdr:col>
                <xdr:colOff>304800</xdr:colOff>
                <xdr:row>24</xdr:row>
                <xdr:rowOff>83820</xdr:rowOff>
              </from>
              <to>
                <xdr:col>10</xdr:col>
                <xdr:colOff>419100</xdr:colOff>
                <xdr:row>28</xdr:row>
                <xdr:rowOff>106680</xdr:rowOff>
              </to>
            </anchor>
          </objectPr>
        </oleObject>
      </mc:Choice>
      <mc:Fallback>
        <oleObject progId="Equation.3" shapeId="1272" r:id="rId7"/>
      </mc:Fallback>
    </mc:AlternateContent>
    <mc:AlternateContent xmlns:mc="http://schemas.openxmlformats.org/markup-compatibility/2006">
      <mc:Choice Requires="x14">
        <oleObject progId="Equation.3" shapeId="1309" r:id="rId9">
          <objectPr defaultSize="0" autoPict="0" r:id="rId10">
            <anchor moveWithCells="1" sizeWithCells="1">
              <from>
                <xdr:col>0</xdr:col>
                <xdr:colOff>327660</xdr:colOff>
                <xdr:row>201</xdr:row>
                <xdr:rowOff>7620</xdr:rowOff>
              </from>
              <to>
                <xdr:col>9</xdr:col>
                <xdr:colOff>411480</xdr:colOff>
                <xdr:row>205</xdr:row>
                <xdr:rowOff>22860</xdr:rowOff>
              </to>
            </anchor>
          </objectPr>
        </oleObject>
      </mc:Choice>
      <mc:Fallback>
        <oleObject progId="Equation.3" shapeId="1309" r:id="rId9"/>
      </mc:Fallback>
    </mc:AlternateContent>
    <mc:AlternateContent xmlns:mc="http://schemas.openxmlformats.org/markup-compatibility/2006">
      <mc:Choice Requires="x14">
        <oleObject progId="Equation.3" shapeId="1310" r:id="rId11">
          <objectPr defaultSize="0" autoPict="0" r:id="rId12">
            <anchor moveWithCells="1" sizeWithCells="1">
              <from>
                <xdr:col>0</xdr:col>
                <xdr:colOff>274320</xdr:colOff>
                <xdr:row>219</xdr:row>
                <xdr:rowOff>15240</xdr:rowOff>
              </from>
              <to>
                <xdr:col>6</xdr:col>
                <xdr:colOff>274320</xdr:colOff>
                <xdr:row>225</xdr:row>
                <xdr:rowOff>121920</xdr:rowOff>
              </to>
            </anchor>
          </objectPr>
        </oleObject>
      </mc:Choice>
      <mc:Fallback>
        <oleObject progId="Equation.3" shapeId="1310" r:id="rId11"/>
      </mc:Fallback>
    </mc:AlternateContent>
    <mc:AlternateContent xmlns:mc="http://schemas.openxmlformats.org/markup-compatibility/2006">
      <mc:Choice Requires="x14">
        <oleObject progId="Equation.3" shapeId="1315" r:id="rId13">
          <objectPr defaultSize="0" autoPict="0" r:id="rId14">
            <anchor moveWithCells="1">
              <from>
                <xdr:col>0</xdr:col>
                <xdr:colOff>152400</xdr:colOff>
                <xdr:row>215</xdr:row>
                <xdr:rowOff>121920</xdr:rowOff>
              </from>
              <to>
                <xdr:col>4</xdr:col>
                <xdr:colOff>388620</xdr:colOff>
                <xdr:row>217</xdr:row>
                <xdr:rowOff>45720</xdr:rowOff>
              </to>
            </anchor>
          </objectPr>
        </oleObject>
      </mc:Choice>
      <mc:Fallback>
        <oleObject progId="Equation.3" shapeId="1315" r:id="rId13"/>
      </mc:Fallback>
    </mc:AlternateContent>
    <mc:AlternateContent xmlns:mc="http://schemas.openxmlformats.org/markup-compatibility/2006">
      <mc:Choice Requires="x14">
        <oleObject progId="Equation.3" shapeId="1317" r:id="rId15">
          <objectPr defaultSize="0" autoPict="0" r:id="rId16">
            <anchor moveWithCells="1" sizeWithCells="1">
              <from>
                <xdr:col>0</xdr:col>
                <xdr:colOff>266700</xdr:colOff>
                <xdr:row>207</xdr:row>
                <xdr:rowOff>68580</xdr:rowOff>
              </from>
              <to>
                <xdr:col>10</xdr:col>
                <xdr:colOff>45720</xdr:colOff>
                <xdr:row>210</xdr:row>
                <xdr:rowOff>160020</xdr:rowOff>
              </to>
            </anchor>
          </objectPr>
        </oleObject>
      </mc:Choice>
      <mc:Fallback>
        <oleObject progId="Equation.3" shapeId="1317" r:id="rId15"/>
      </mc:Fallback>
    </mc:AlternateContent>
    <mc:AlternateContent xmlns:mc="http://schemas.openxmlformats.org/markup-compatibility/2006">
      <mc:Choice Requires="x14">
        <oleObject progId="Equation.3" shapeId="1318" r:id="rId17">
          <objectPr defaultSize="0" autoPict="0" r:id="rId18">
            <anchor moveWithCells="1" sizeWithCells="1">
              <from>
                <xdr:col>0</xdr:col>
                <xdr:colOff>274320</xdr:colOff>
                <xdr:row>225</xdr:row>
                <xdr:rowOff>160020</xdr:rowOff>
              </from>
              <to>
                <xdr:col>9</xdr:col>
                <xdr:colOff>350520</xdr:colOff>
                <xdr:row>231</xdr:row>
                <xdr:rowOff>160020</xdr:rowOff>
              </to>
            </anchor>
          </objectPr>
        </oleObject>
      </mc:Choice>
      <mc:Fallback>
        <oleObject progId="Equation.3" shapeId="1318" r:id="rId17"/>
      </mc:Fallback>
    </mc:AlternateContent>
    <mc:AlternateContent xmlns:mc="http://schemas.openxmlformats.org/markup-compatibility/2006">
      <mc:Choice Requires="x14">
        <oleObject progId="Equation.3" shapeId="1408" r:id="rId19">
          <objectPr defaultSize="0" autoPict="0" r:id="rId20">
            <anchor moveWithCells="1" sizeWithCells="1">
              <from>
                <xdr:col>2</xdr:col>
                <xdr:colOff>22860</xdr:colOff>
                <xdr:row>56</xdr:row>
                <xdr:rowOff>91440</xdr:rowOff>
              </from>
              <to>
                <xdr:col>5</xdr:col>
                <xdr:colOff>45720</xdr:colOff>
                <xdr:row>57</xdr:row>
                <xdr:rowOff>167640</xdr:rowOff>
              </to>
            </anchor>
          </objectPr>
        </oleObject>
      </mc:Choice>
      <mc:Fallback>
        <oleObject progId="Equation.3" shapeId="1408" r:id="rId19"/>
      </mc:Fallback>
    </mc:AlternateContent>
    <mc:AlternateContent xmlns:mc="http://schemas.openxmlformats.org/markup-compatibility/2006">
      <mc:Choice Requires="x14">
        <oleObject progId="Equation.3" shapeId="1963" r:id="rId21">
          <objectPr defaultSize="0" autoPict="0" r:id="rId22">
            <anchor moveWithCells="1" sizeWithCells="1">
              <from>
                <xdr:col>2</xdr:col>
                <xdr:colOff>259080</xdr:colOff>
                <xdr:row>235</xdr:row>
                <xdr:rowOff>0</xdr:rowOff>
              </from>
              <to>
                <xdr:col>4</xdr:col>
                <xdr:colOff>144780</xdr:colOff>
                <xdr:row>235</xdr:row>
                <xdr:rowOff>0</xdr:rowOff>
              </to>
            </anchor>
          </objectPr>
        </oleObject>
      </mc:Choice>
      <mc:Fallback>
        <oleObject progId="Equation.3" shapeId="1963" r:id="rId21"/>
      </mc:Fallback>
    </mc:AlternateContent>
    <mc:AlternateContent xmlns:mc="http://schemas.openxmlformats.org/markup-compatibility/2006">
      <mc:Choice Requires="x14">
        <oleObject progId="Equation.3" shapeId="1975" r:id="rId23">
          <objectPr defaultSize="0" autoPict="0" r:id="rId24">
            <anchor moveWithCells="1" sizeWithCells="1">
              <from>
                <xdr:col>3</xdr:col>
                <xdr:colOff>30480</xdr:colOff>
                <xdr:row>235</xdr:row>
                <xdr:rowOff>0</xdr:rowOff>
              </from>
              <to>
                <xdr:col>5</xdr:col>
                <xdr:colOff>342900</xdr:colOff>
                <xdr:row>235</xdr:row>
                <xdr:rowOff>0</xdr:rowOff>
              </to>
            </anchor>
          </objectPr>
        </oleObject>
      </mc:Choice>
      <mc:Fallback>
        <oleObject progId="Equation.3" shapeId="1975" r:id="rId2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L62"/>
  <sheetViews>
    <sheetView view="pageBreakPreview" topLeftCell="A10" zoomScale="90" zoomScaleNormal="88" zoomScaleSheetLayoutView="90" workbookViewId="0">
      <selection activeCell="O21" sqref="O21"/>
    </sheetView>
  </sheetViews>
  <sheetFormatPr baseColWidth="10" defaultColWidth="11.44140625" defaultRowHeight="13.2" x14ac:dyDescent="0.25"/>
  <cols>
    <col min="1" max="1" width="4" customWidth="1"/>
    <col min="2" max="2" width="11.44140625" customWidth="1"/>
    <col min="3" max="3" width="12.5546875" customWidth="1"/>
    <col min="4" max="4" width="7.21875" customWidth="1"/>
    <col min="5" max="5" width="7.5546875" customWidth="1"/>
    <col min="6" max="6" width="16" customWidth="1"/>
    <col min="7" max="7" width="11.21875" customWidth="1"/>
    <col min="8" max="8" width="13.44140625" customWidth="1"/>
    <col min="9" max="9" width="2.33203125" customWidth="1"/>
    <col min="10" max="10" width="2.44140625" customWidth="1"/>
    <col min="11" max="11" width="3.6640625" customWidth="1"/>
    <col min="12" max="12" width="2.6640625" customWidth="1"/>
  </cols>
  <sheetData>
    <row r="1" spans="1:12" ht="15.6" customHeight="1" x14ac:dyDescent="0.25">
      <c r="A1" s="353" t="s">
        <v>332</v>
      </c>
      <c r="B1" s="354"/>
      <c r="C1" s="354"/>
      <c r="D1" s="354"/>
      <c r="E1" s="354"/>
      <c r="F1" s="354"/>
      <c r="G1" s="354"/>
      <c r="H1" s="354"/>
      <c r="I1" s="354"/>
      <c r="J1" s="354"/>
      <c r="K1" s="354"/>
      <c r="L1" s="355"/>
    </row>
    <row r="2" spans="1:12" ht="15.6" customHeight="1" thickBot="1" x14ac:dyDescent="0.3">
      <c r="A2" s="356"/>
      <c r="B2" s="357"/>
      <c r="C2" s="357"/>
      <c r="D2" s="357"/>
      <c r="E2" s="357"/>
      <c r="F2" s="357"/>
      <c r="G2" s="357"/>
      <c r="H2" s="357"/>
      <c r="I2" s="357"/>
      <c r="J2" s="357"/>
      <c r="K2" s="357"/>
      <c r="L2" s="358"/>
    </row>
    <row r="3" spans="1:12" x14ac:dyDescent="0.25">
      <c r="A3" s="5"/>
      <c r="B3" s="5"/>
      <c r="C3" s="5"/>
      <c r="D3" s="5"/>
      <c r="E3" s="5"/>
      <c r="F3" s="5"/>
      <c r="G3" s="5"/>
      <c r="H3" s="5"/>
      <c r="I3" s="5"/>
      <c r="J3" s="5"/>
      <c r="K3" s="5"/>
      <c r="L3" s="5"/>
    </row>
    <row r="4" spans="1:12" ht="13.8" thickBot="1" x14ac:dyDescent="0.3">
      <c r="A4" s="5"/>
      <c r="B4" s="5"/>
      <c r="C4" s="5"/>
      <c r="D4" s="5"/>
      <c r="E4" s="5"/>
      <c r="F4" s="5"/>
      <c r="G4" s="5"/>
      <c r="H4" s="5"/>
      <c r="I4" s="5"/>
      <c r="J4" s="5"/>
      <c r="K4" s="5"/>
      <c r="L4" s="5"/>
    </row>
    <row r="5" spans="1:12" ht="13.8" thickBot="1" x14ac:dyDescent="0.3">
      <c r="A5" s="359" t="s">
        <v>0</v>
      </c>
      <c r="B5" s="360"/>
      <c r="C5" s="6"/>
      <c r="D5" s="6"/>
      <c r="E5" s="6"/>
      <c r="F5" s="6"/>
      <c r="G5" s="6"/>
      <c r="H5" s="6"/>
      <c r="I5" s="6"/>
      <c r="J5" s="5"/>
      <c r="K5" s="5"/>
      <c r="L5" s="5"/>
    </row>
    <row r="6" spans="1:12" ht="25.8" customHeight="1" thickBot="1" x14ac:dyDescent="0.3">
      <c r="A6" s="7"/>
      <c r="B6" s="5"/>
      <c r="C6" s="350"/>
      <c r="D6" s="351"/>
      <c r="E6" s="351"/>
      <c r="F6" s="351"/>
      <c r="G6" s="351"/>
      <c r="H6" s="351"/>
      <c r="I6" s="351"/>
      <c r="J6" s="351"/>
      <c r="K6" s="352"/>
      <c r="L6" s="5"/>
    </row>
    <row r="7" spans="1:12" x14ac:dyDescent="0.25">
      <c r="A7" s="7"/>
      <c r="B7" s="5"/>
      <c r="C7" s="5"/>
      <c r="D7" s="5"/>
      <c r="E7" s="5"/>
      <c r="F7" s="5"/>
      <c r="G7" s="5"/>
      <c r="H7" s="5"/>
      <c r="I7" s="5"/>
      <c r="J7" s="5"/>
      <c r="K7" s="5"/>
      <c r="L7" s="5"/>
    </row>
    <row r="8" spans="1:12" x14ac:dyDescent="0.25">
      <c r="A8" s="8"/>
      <c r="B8" s="9" t="s">
        <v>1</v>
      </c>
      <c r="C8" s="10"/>
      <c r="D8" s="10"/>
      <c r="E8" s="10"/>
      <c r="F8" s="11"/>
      <c r="G8" s="10"/>
      <c r="H8" s="10"/>
      <c r="I8" s="5"/>
      <c r="J8" s="5"/>
      <c r="K8" s="5"/>
      <c r="L8" s="5"/>
    </row>
    <row r="9" spans="1:12" ht="13.8" thickBot="1" x14ac:dyDescent="0.3">
      <c r="A9" s="10"/>
      <c r="B9" s="10"/>
      <c r="C9" s="10"/>
      <c r="D9" s="10"/>
      <c r="E9" s="10"/>
      <c r="F9" s="11"/>
      <c r="G9" s="10"/>
      <c r="H9" s="10"/>
      <c r="I9" s="5"/>
      <c r="J9" s="5"/>
      <c r="K9" s="5"/>
      <c r="L9" s="5"/>
    </row>
    <row r="10" spans="1:12" x14ac:dyDescent="0.25">
      <c r="A10" s="10"/>
      <c r="B10" s="10"/>
      <c r="C10" s="13"/>
      <c r="D10" s="14"/>
      <c r="E10" s="14"/>
      <c r="F10" s="14"/>
      <c r="G10" s="15"/>
      <c r="H10" s="16"/>
      <c r="I10" s="5"/>
      <c r="J10" s="5"/>
      <c r="K10" s="5"/>
      <c r="L10" s="5"/>
    </row>
    <row r="11" spans="1:12" x14ac:dyDescent="0.25">
      <c r="A11" s="10"/>
      <c r="B11" s="10"/>
      <c r="C11" s="17" t="s">
        <v>2</v>
      </c>
      <c r="D11" s="2"/>
      <c r="E11" s="2"/>
      <c r="F11" s="2"/>
      <c r="G11" s="3">
        <f>+'PAV. RIGIDO'!G77</f>
        <v>932963.06580347195</v>
      </c>
      <c r="H11" s="18" t="s">
        <v>39</v>
      </c>
      <c r="I11" s="5"/>
      <c r="J11" s="5"/>
      <c r="K11" s="5"/>
      <c r="L11" s="5"/>
    </row>
    <row r="12" spans="1:12" x14ac:dyDescent="0.25">
      <c r="A12" s="10"/>
      <c r="B12" s="10"/>
      <c r="C12" s="17"/>
      <c r="D12" s="2"/>
      <c r="E12" s="2"/>
      <c r="F12" s="2"/>
      <c r="G12" s="3"/>
      <c r="H12" s="18"/>
      <c r="I12" s="5"/>
      <c r="J12" s="5"/>
      <c r="K12" s="5"/>
      <c r="L12" s="5"/>
    </row>
    <row r="13" spans="1:12" x14ac:dyDescent="0.25">
      <c r="A13" s="10"/>
      <c r="B13" s="10"/>
      <c r="C13" s="17" t="s">
        <v>3</v>
      </c>
      <c r="D13" s="2"/>
      <c r="E13" s="2"/>
      <c r="F13" s="2"/>
      <c r="G13" s="3">
        <f>+'PAV. RIGIDO'!J128</f>
        <v>4.5</v>
      </c>
      <c r="H13" s="18" t="s">
        <v>39</v>
      </c>
      <c r="I13" s="5"/>
      <c r="J13" s="5"/>
      <c r="K13" s="5"/>
      <c r="L13" s="5"/>
    </row>
    <row r="14" spans="1:12" x14ac:dyDescent="0.25">
      <c r="A14" s="10"/>
      <c r="B14" s="10"/>
      <c r="C14" s="17"/>
      <c r="D14" s="2"/>
      <c r="E14" s="2"/>
      <c r="F14" s="2"/>
      <c r="G14" s="3"/>
      <c r="H14" s="18"/>
      <c r="I14" s="5"/>
      <c r="J14" s="5"/>
      <c r="K14" s="5"/>
      <c r="L14" s="5"/>
    </row>
    <row r="15" spans="1:12" x14ac:dyDescent="0.25">
      <c r="A15" s="10"/>
      <c r="B15" s="10"/>
      <c r="C15" s="361" t="s">
        <v>339</v>
      </c>
      <c r="D15" s="2"/>
      <c r="E15" s="2"/>
      <c r="F15" s="2"/>
      <c r="G15" s="3">
        <f>+'PAV. RIGIDO'!J129</f>
        <v>2</v>
      </c>
      <c r="H15" s="18" t="s">
        <v>39</v>
      </c>
      <c r="I15" s="5"/>
      <c r="J15" s="5"/>
      <c r="K15" s="5"/>
      <c r="L15" s="5"/>
    </row>
    <row r="16" spans="1:12" x14ac:dyDescent="0.25">
      <c r="A16" s="10"/>
      <c r="B16" s="10"/>
      <c r="C16" s="17"/>
      <c r="D16" s="2"/>
      <c r="E16" s="2"/>
      <c r="F16" s="2"/>
      <c r="G16" s="3"/>
      <c r="H16" s="18"/>
      <c r="I16" s="5"/>
      <c r="J16" s="5"/>
      <c r="K16" s="5"/>
      <c r="L16" s="5"/>
    </row>
    <row r="17" spans="1:12" x14ac:dyDescent="0.25">
      <c r="A17" s="10"/>
      <c r="B17" s="10"/>
      <c r="C17" s="361" t="s">
        <v>340</v>
      </c>
      <c r="D17" s="2"/>
      <c r="E17" s="2"/>
      <c r="F17" s="2"/>
      <c r="G17" s="3">
        <f>+'PAV. RIGIDO'!G149</f>
        <v>535.46241698180836</v>
      </c>
      <c r="H17" s="18" t="s">
        <v>26</v>
      </c>
      <c r="I17" s="5"/>
      <c r="J17" s="5"/>
      <c r="K17" s="5"/>
      <c r="L17" s="5"/>
    </row>
    <row r="18" spans="1:12" x14ac:dyDescent="0.25">
      <c r="A18" s="10"/>
      <c r="B18" s="10"/>
      <c r="C18" s="17"/>
      <c r="D18" s="2"/>
      <c r="E18" s="2"/>
      <c r="F18" s="2"/>
      <c r="G18" s="3"/>
      <c r="H18" s="18"/>
      <c r="I18" s="5"/>
      <c r="J18" s="5"/>
      <c r="K18" s="5"/>
      <c r="L18" s="5"/>
    </row>
    <row r="19" spans="1:12" x14ac:dyDescent="0.25">
      <c r="A19" s="10"/>
      <c r="B19" s="10"/>
      <c r="C19" s="17" t="s">
        <v>4</v>
      </c>
      <c r="D19" s="2"/>
      <c r="E19" s="2"/>
      <c r="F19" s="2"/>
      <c r="G19" s="3">
        <f>+'PAV. RIGIDO'!G185</f>
        <v>4046034.0074130809</v>
      </c>
      <c r="H19" s="18" t="s">
        <v>26</v>
      </c>
      <c r="I19" s="5"/>
      <c r="J19" s="5"/>
      <c r="K19" s="5"/>
      <c r="L19" s="5"/>
    </row>
    <row r="20" spans="1:12" x14ac:dyDescent="0.25">
      <c r="A20" s="10"/>
      <c r="B20" s="10"/>
      <c r="C20" s="17"/>
      <c r="D20" s="2"/>
      <c r="E20" s="2"/>
      <c r="F20" s="2"/>
      <c r="G20" s="3"/>
      <c r="H20" s="18"/>
      <c r="I20" s="5"/>
      <c r="J20" s="5"/>
      <c r="K20" s="5"/>
      <c r="L20" s="5"/>
    </row>
    <row r="21" spans="1:12" x14ac:dyDescent="0.25">
      <c r="A21" s="10"/>
      <c r="B21" s="10"/>
      <c r="C21" s="17" t="s">
        <v>5</v>
      </c>
      <c r="D21" s="2"/>
      <c r="E21" s="2"/>
      <c r="F21" s="2"/>
      <c r="G21" s="3">
        <f>+'PAV. RIGIDO'!G196</f>
        <v>49.96222431707703</v>
      </c>
      <c r="H21" s="18" t="s">
        <v>29</v>
      </c>
      <c r="I21" s="5"/>
      <c r="J21" s="5"/>
      <c r="K21" s="5"/>
      <c r="L21" s="5"/>
    </row>
    <row r="22" spans="1:12" x14ac:dyDescent="0.25">
      <c r="A22" s="10"/>
      <c r="B22" s="10"/>
      <c r="C22" s="17"/>
      <c r="D22" s="2"/>
      <c r="E22" s="2"/>
      <c r="F22" s="2"/>
      <c r="G22" s="3"/>
      <c r="H22" s="18"/>
      <c r="I22" s="5"/>
      <c r="J22" s="5"/>
      <c r="K22" s="5"/>
      <c r="L22" s="5"/>
    </row>
    <row r="23" spans="1:12" x14ac:dyDescent="0.25">
      <c r="A23" s="10"/>
      <c r="B23" s="10"/>
      <c r="C23" s="17" t="s">
        <v>6</v>
      </c>
      <c r="D23" s="2"/>
      <c r="E23" s="2"/>
      <c r="F23" s="2"/>
      <c r="G23" s="3">
        <f>+'PAV. RIGIDO'!G173</f>
        <v>3.2</v>
      </c>
      <c r="H23" s="18" t="s">
        <v>39</v>
      </c>
      <c r="I23" s="5"/>
      <c r="J23" s="5"/>
      <c r="K23" s="5"/>
      <c r="L23" s="5"/>
    </row>
    <row r="24" spans="1:12" x14ac:dyDescent="0.25">
      <c r="A24" s="10"/>
      <c r="B24" s="10"/>
      <c r="C24" s="17"/>
      <c r="D24" s="2"/>
      <c r="E24" s="2"/>
      <c r="F24" s="2"/>
      <c r="G24" s="3"/>
      <c r="H24" s="18"/>
      <c r="I24" s="5"/>
      <c r="J24" s="5"/>
      <c r="K24" s="5"/>
      <c r="L24" s="5"/>
    </row>
    <row r="25" spans="1:12" x14ac:dyDescent="0.25">
      <c r="A25" s="10"/>
      <c r="B25" s="10"/>
      <c r="C25" s="17" t="s">
        <v>7</v>
      </c>
      <c r="D25" s="2"/>
      <c r="E25" s="2"/>
      <c r="F25" s="2"/>
      <c r="G25" s="3">
        <f>+'PAV. RIGIDO'!G162</f>
        <v>1.2</v>
      </c>
      <c r="H25" s="18" t="s">
        <v>39</v>
      </c>
      <c r="I25" s="5"/>
      <c r="J25" s="5"/>
      <c r="K25" s="5"/>
      <c r="L25" s="5"/>
    </row>
    <row r="26" spans="1:12" x14ac:dyDescent="0.25">
      <c r="A26" s="10"/>
      <c r="B26" s="10"/>
      <c r="C26" s="17"/>
      <c r="D26" s="2"/>
      <c r="E26" s="2"/>
      <c r="F26" s="2"/>
      <c r="G26" s="3"/>
      <c r="H26" s="18"/>
      <c r="I26" s="5"/>
      <c r="J26" s="5"/>
      <c r="K26" s="5"/>
      <c r="L26" s="5"/>
    </row>
    <row r="27" spans="1:12" x14ac:dyDescent="0.25">
      <c r="A27" s="10"/>
      <c r="B27" s="10"/>
      <c r="C27" s="17" t="s">
        <v>8</v>
      </c>
      <c r="D27" s="2"/>
      <c r="E27" s="2"/>
      <c r="F27" s="2"/>
      <c r="G27" s="3">
        <f>+'PAV. RIGIDO'!G106</f>
        <v>90</v>
      </c>
      <c r="H27" s="18" t="s">
        <v>39</v>
      </c>
      <c r="I27" s="5"/>
      <c r="J27" s="5"/>
      <c r="K27" s="5"/>
      <c r="L27" s="5"/>
    </row>
    <row r="28" spans="1:12" x14ac:dyDescent="0.25">
      <c r="A28" s="10"/>
      <c r="B28" s="10"/>
      <c r="C28" s="17"/>
      <c r="D28" s="2"/>
      <c r="E28" s="2"/>
      <c r="F28" s="2"/>
      <c r="G28" s="3"/>
      <c r="H28" s="18"/>
      <c r="I28" s="5"/>
      <c r="J28" s="5"/>
      <c r="K28" s="5"/>
      <c r="L28" s="5"/>
    </row>
    <row r="29" spans="1:12" x14ac:dyDescent="0.25">
      <c r="A29" s="10"/>
      <c r="B29" s="10"/>
      <c r="C29" s="17" t="s">
        <v>9</v>
      </c>
      <c r="D29" s="2"/>
      <c r="E29" s="2"/>
      <c r="F29" s="2"/>
      <c r="G29" s="3">
        <f>+'PAV. RIGIDO'!G111</f>
        <v>-1.282</v>
      </c>
      <c r="H29" s="18" t="s">
        <v>39</v>
      </c>
      <c r="I29" s="5"/>
      <c r="J29" s="5"/>
      <c r="K29" s="5"/>
      <c r="L29" s="5"/>
    </row>
    <row r="30" spans="1:12" x14ac:dyDescent="0.25">
      <c r="A30" s="10"/>
      <c r="B30" s="10"/>
      <c r="C30" s="17"/>
      <c r="D30" s="2"/>
      <c r="E30" s="2"/>
      <c r="F30" s="2"/>
      <c r="G30" s="3"/>
      <c r="H30" s="18"/>
      <c r="I30" s="5"/>
      <c r="J30" s="5"/>
      <c r="K30" s="5"/>
      <c r="L30" s="5"/>
    </row>
    <row r="31" spans="1:12" ht="13.8" thickBot="1" x14ac:dyDescent="0.3">
      <c r="A31" s="10"/>
      <c r="B31" s="10"/>
      <c r="C31" s="19" t="s">
        <v>10</v>
      </c>
      <c r="D31" s="20"/>
      <c r="E31" s="20"/>
      <c r="F31" s="20"/>
      <c r="G31" s="23">
        <f>+'PAV. RIGIDO'!G119</f>
        <v>0.3</v>
      </c>
      <c r="H31" s="22" t="s">
        <v>39</v>
      </c>
      <c r="I31" s="5"/>
      <c r="J31" s="5"/>
      <c r="K31" s="5"/>
      <c r="L31" s="5"/>
    </row>
    <row r="32" spans="1:12" x14ac:dyDescent="0.25">
      <c r="A32" s="10"/>
      <c r="B32" s="10"/>
      <c r="C32" s="10"/>
      <c r="D32" s="10"/>
      <c r="E32" s="10"/>
      <c r="F32" s="12"/>
      <c r="G32" s="10"/>
      <c r="H32" s="10"/>
      <c r="I32" s="5"/>
      <c r="J32" s="5"/>
      <c r="K32" s="5"/>
      <c r="L32" s="5"/>
    </row>
    <row r="33" spans="1:12" x14ac:dyDescent="0.25">
      <c r="A33" s="10"/>
      <c r="B33" s="10"/>
      <c r="C33" s="10"/>
      <c r="D33" s="10"/>
      <c r="E33" s="10"/>
      <c r="F33" s="12"/>
      <c r="G33" s="10"/>
      <c r="H33" s="10"/>
      <c r="I33" s="5"/>
      <c r="J33" s="5"/>
      <c r="K33" s="5"/>
      <c r="L33" s="5"/>
    </row>
    <row r="34" spans="1:12" x14ac:dyDescent="0.25">
      <c r="A34" s="10"/>
      <c r="B34" s="10"/>
      <c r="C34" s="10"/>
      <c r="D34" s="10"/>
      <c r="E34" s="10"/>
      <c r="F34" s="12"/>
      <c r="G34" s="10"/>
      <c r="H34" s="10"/>
      <c r="I34" s="5"/>
      <c r="J34" s="5"/>
      <c r="K34" s="5"/>
      <c r="L34" s="5"/>
    </row>
    <row r="35" spans="1:12" x14ac:dyDescent="0.25">
      <c r="A35" s="10"/>
      <c r="B35" s="9" t="s">
        <v>11</v>
      </c>
      <c r="C35" s="10"/>
      <c r="D35" s="10"/>
      <c r="E35" s="10"/>
      <c r="F35" s="12"/>
      <c r="G35" s="10"/>
      <c r="H35" s="10"/>
      <c r="I35" s="5"/>
      <c r="J35" s="5"/>
      <c r="K35" s="5"/>
      <c r="L35" s="5"/>
    </row>
    <row r="36" spans="1:12" ht="13.8" thickBot="1" x14ac:dyDescent="0.3">
      <c r="A36" s="10"/>
      <c r="B36" s="10"/>
      <c r="C36" s="10"/>
      <c r="D36" s="10"/>
      <c r="E36" s="10"/>
      <c r="F36" s="12"/>
      <c r="G36" s="10"/>
      <c r="H36" s="10"/>
      <c r="I36" s="5"/>
      <c r="J36" s="5"/>
      <c r="K36" s="5"/>
      <c r="L36" s="5"/>
    </row>
    <row r="37" spans="1:12" x14ac:dyDescent="0.25">
      <c r="A37" s="10"/>
      <c r="B37" s="5"/>
      <c r="C37" s="13"/>
      <c r="D37" s="14"/>
      <c r="E37" s="14"/>
      <c r="F37" s="14"/>
      <c r="G37" s="15"/>
      <c r="H37" s="16"/>
      <c r="I37" s="5"/>
      <c r="J37" s="5"/>
      <c r="K37" s="5"/>
      <c r="L37" s="5"/>
    </row>
    <row r="38" spans="1:12" x14ac:dyDescent="0.25">
      <c r="A38" s="10"/>
      <c r="B38" s="5"/>
      <c r="C38" s="17" t="s">
        <v>43</v>
      </c>
      <c r="D38" s="2"/>
      <c r="E38" s="2"/>
      <c r="F38" s="2"/>
      <c r="G38" s="4">
        <f>'PAV. RIGIDO'!G401</f>
        <v>20</v>
      </c>
      <c r="H38" s="18" t="s">
        <v>38</v>
      </c>
      <c r="I38" s="5"/>
      <c r="J38" s="5"/>
      <c r="K38" s="5"/>
      <c r="L38" s="5"/>
    </row>
    <row r="39" spans="1:12" x14ac:dyDescent="0.25">
      <c r="A39" s="10"/>
      <c r="B39" s="5"/>
      <c r="C39" s="17"/>
      <c r="D39" s="2"/>
      <c r="E39" s="2"/>
      <c r="F39" s="2"/>
      <c r="G39" s="3"/>
      <c r="H39" s="18"/>
      <c r="I39" s="5"/>
      <c r="J39" s="5"/>
      <c r="K39" s="5"/>
      <c r="L39" s="5"/>
    </row>
    <row r="40" spans="1:12" ht="13.8" thickBot="1" x14ac:dyDescent="0.3">
      <c r="A40" s="10"/>
      <c r="B40" s="5"/>
      <c r="C40" s="19" t="s">
        <v>44</v>
      </c>
      <c r="D40" s="20"/>
      <c r="E40" s="20"/>
      <c r="F40" s="20"/>
      <c r="G40" s="21">
        <f>'PAV. RIGIDO'!G400</f>
        <v>20</v>
      </c>
      <c r="H40" s="22" t="s">
        <v>38</v>
      </c>
      <c r="I40" s="5"/>
      <c r="J40" s="5"/>
      <c r="K40" s="5"/>
      <c r="L40" s="5"/>
    </row>
    <row r="41" spans="1:12" x14ac:dyDescent="0.25">
      <c r="A41" s="1"/>
      <c r="B41" s="1"/>
      <c r="C41" s="1"/>
      <c r="D41" s="1"/>
      <c r="E41" s="1"/>
      <c r="F41" s="1"/>
      <c r="G41" s="1"/>
      <c r="H41" s="1"/>
    </row>
    <row r="42" spans="1:12" x14ac:dyDescent="0.25">
      <c r="A42" s="1"/>
      <c r="B42" s="1"/>
      <c r="C42" s="1"/>
      <c r="D42" s="1"/>
      <c r="E42" s="1"/>
      <c r="F42" s="1"/>
      <c r="G42" s="1"/>
      <c r="H42" s="1"/>
    </row>
    <row r="43" spans="1:12" x14ac:dyDescent="0.25">
      <c r="A43" s="1"/>
      <c r="B43" s="1"/>
      <c r="C43" s="1"/>
      <c r="D43" s="1"/>
      <c r="E43" s="1"/>
      <c r="F43" s="1"/>
      <c r="G43" s="1"/>
      <c r="H43" s="1"/>
    </row>
    <row r="44" spans="1:12" x14ac:dyDescent="0.25">
      <c r="A44" s="1"/>
      <c r="B44" s="1"/>
      <c r="C44" s="1"/>
      <c r="D44" s="1"/>
      <c r="E44" s="1"/>
      <c r="F44" s="1"/>
      <c r="G44" s="1"/>
      <c r="H44" s="1"/>
    </row>
    <row r="45" spans="1:12" x14ac:dyDescent="0.25">
      <c r="A45" s="1"/>
      <c r="B45" s="1"/>
      <c r="C45" s="1"/>
      <c r="D45" s="1"/>
      <c r="E45" s="1"/>
      <c r="F45" s="1"/>
      <c r="G45" s="1"/>
      <c r="H45" s="1"/>
    </row>
    <row r="46" spans="1:12" x14ac:dyDescent="0.25">
      <c r="A46" s="1"/>
      <c r="B46" s="1"/>
      <c r="C46" s="1"/>
      <c r="D46" s="1"/>
      <c r="E46" s="1"/>
      <c r="F46" s="1"/>
      <c r="G46" s="1"/>
      <c r="H46" s="1"/>
    </row>
    <row r="47" spans="1:12" x14ac:dyDescent="0.25">
      <c r="A47" s="1"/>
      <c r="B47" s="1"/>
      <c r="C47" s="1"/>
      <c r="D47" s="1"/>
      <c r="E47" s="1"/>
      <c r="F47" s="1"/>
      <c r="G47" s="1"/>
      <c r="H47" s="1"/>
    </row>
    <row r="48" spans="1:12" x14ac:dyDescent="0.25">
      <c r="A48" s="1"/>
      <c r="B48" s="1"/>
      <c r="C48" s="1"/>
      <c r="D48" s="1"/>
      <c r="E48" s="1"/>
      <c r="F48" s="1"/>
      <c r="G48" s="1"/>
      <c r="H48" s="1"/>
    </row>
    <row r="49" spans="1:8" x14ac:dyDescent="0.25">
      <c r="A49" s="1"/>
      <c r="B49" s="1"/>
      <c r="C49" s="1"/>
      <c r="D49" s="1"/>
      <c r="E49" s="1"/>
      <c r="F49" s="1"/>
      <c r="G49" s="1"/>
      <c r="H49" s="1"/>
    </row>
    <row r="50" spans="1:8" x14ac:dyDescent="0.25">
      <c r="A50" s="1"/>
      <c r="B50" s="1"/>
      <c r="C50" s="1"/>
      <c r="D50" s="1"/>
      <c r="E50" s="1"/>
      <c r="F50" s="1"/>
      <c r="G50" s="1"/>
      <c r="H50" s="1"/>
    </row>
    <row r="51" spans="1:8" x14ac:dyDescent="0.25">
      <c r="A51" s="1"/>
      <c r="B51" s="1"/>
      <c r="C51" s="1"/>
      <c r="D51" s="1"/>
      <c r="E51" s="1"/>
      <c r="F51" s="1"/>
      <c r="G51" s="1"/>
      <c r="H51" s="1"/>
    </row>
    <row r="52" spans="1:8" x14ac:dyDescent="0.25">
      <c r="A52" s="1"/>
      <c r="B52" s="1"/>
      <c r="C52" s="1"/>
      <c r="D52" s="1"/>
      <c r="E52" s="1"/>
      <c r="F52" s="1"/>
      <c r="G52" s="1"/>
      <c r="H52" s="1"/>
    </row>
    <row r="53" spans="1:8" x14ac:dyDescent="0.25">
      <c r="A53" s="1"/>
      <c r="B53" s="1"/>
      <c r="C53" s="1"/>
      <c r="D53" s="1"/>
      <c r="E53" s="1"/>
      <c r="F53" s="1"/>
      <c r="G53" s="1"/>
      <c r="H53" s="1"/>
    </row>
    <row r="54" spans="1:8" x14ac:dyDescent="0.25">
      <c r="A54" s="1"/>
      <c r="B54" s="1"/>
      <c r="C54" s="1"/>
      <c r="D54" s="1"/>
      <c r="E54" s="1"/>
      <c r="F54" s="1"/>
      <c r="G54" s="1"/>
      <c r="H54" s="1"/>
    </row>
    <row r="55" spans="1:8" x14ac:dyDescent="0.25">
      <c r="A55" s="1"/>
      <c r="B55" s="1"/>
      <c r="C55" s="1"/>
      <c r="D55" s="1"/>
      <c r="E55" s="1"/>
      <c r="F55" s="1"/>
      <c r="G55" s="1"/>
      <c r="H55" s="1"/>
    </row>
    <row r="56" spans="1:8" x14ac:dyDescent="0.25">
      <c r="A56" s="1"/>
      <c r="B56" s="1"/>
      <c r="C56" s="1"/>
      <c r="D56" s="1"/>
      <c r="E56" s="1"/>
      <c r="F56" s="1"/>
      <c r="G56" s="1"/>
      <c r="H56" s="1"/>
    </row>
    <row r="57" spans="1:8" x14ac:dyDescent="0.25">
      <c r="A57" s="1"/>
      <c r="B57" s="1"/>
      <c r="C57" s="1"/>
      <c r="D57" s="1"/>
      <c r="E57" s="1"/>
      <c r="F57" s="1"/>
      <c r="G57" s="1"/>
      <c r="H57" s="1"/>
    </row>
    <row r="58" spans="1:8" x14ac:dyDescent="0.25">
      <c r="A58" s="1"/>
      <c r="B58" s="1"/>
      <c r="C58" s="1"/>
      <c r="D58" s="1"/>
      <c r="E58" s="1"/>
      <c r="F58" s="1"/>
      <c r="G58" s="1"/>
      <c r="H58" s="1"/>
    </row>
    <row r="59" spans="1:8" x14ac:dyDescent="0.25">
      <c r="A59" s="1"/>
      <c r="B59" s="1"/>
      <c r="C59" s="1"/>
      <c r="D59" s="1"/>
      <c r="E59" s="1"/>
      <c r="F59" s="1"/>
      <c r="G59" s="1"/>
      <c r="H59" s="1"/>
    </row>
    <row r="60" spans="1:8" x14ac:dyDescent="0.25">
      <c r="A60" s="1"/>
      <c r="B60" s="1"/>
      <c r="C60" s="1"/>
      <c r="D60" s="1"/>
      <c r="E60" s="1"/>
      <c r="F60" s="1"/>
      <c r="G60" s="1"/>
      <c r="H60" s="1"/>
    </row>
    <row r="61" spans="1:8" x14ac:dyDescent="0.25">
      <c r="A61" s="1"/>
      <c r="B61" s="1"/>
      <c r="C61" s="1"/>
      <c r="D61" s="1"/>
      <c r="E61" s="1"/>
      <c r="F61" s="1"/>
      <c r="G61" s="1"/>
      <c r="H61" s="1"/>
    </row>
    <row r="62" spans="1:8" x14ac:dyDescent="0.25">
      <c r="A62" s="1"/>
      <c r="B62" s="1"/>
      <c r="C62" s="1"/>
      <c r="D62" s="1"/>
      <c r="E62" s="1"/>
      <c r="F62" s="1"/>
      <c r="G62" s="1"/>
      <c r="H62" s="1"/>
    </row>
  </sheetData>
  <mergeCells count="3">
    <mergeCell ref="C6:K6"/>
    <mergeCell ref="A1:L2"/>
    <mergeCell ref="A5:B5"/>
  </mergeCells>
  <phoneticPr fontId="5" type="noConversion"/>
  <pageMargins left="0.78740157480314965" right="0.75" top="0.61" bottom="1" header="0" footer="0"/>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PAV. RIGIDO</vt:lpstr>
      <vt:lpstr>MEMORIA RIG</vt:lpstr>
      <vt:lpstr>'MEMORIA RIG'!Área_de_impresión</vt:lpstr>
      <vt:lpstr>'PAV. RIGIDO'!Área_de_impresión</vt:lpstr>
      <vt:lpstr>'PAV. RIGIDO'!Print_Area</vt:lpstr>
      <vt:lpstr>'PAV. RIGIDO'!Print_Titles</vt:lpstr>
      <vt:lpstr>'PAV. RIGIDO'!Títulos_a_imprimir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Benites</dc:creator>
  <cp:lastModifiedBy>JHONY</cp:lastModifiedBy>
  <cp:lastPrinted>2017-01-06T16:56:55Z</cp:lastPrinted>
  <dcterms:created xsi:type="dcterms:W3CDTF">1998-04-24T11:10:15Z</dcterms:created>
  <dcterms:modified xsi:type="dcterms:W3CDTF">2021-12-26T12:16:52Z</dcterms:modified>
</cp:coreProperties>
</file>